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D.1.4. - Budova C  -  Tec..." sheetId="2" r:id="rId2"/>
    <sheet name="D.1.4.B - Budova B - Hlav..." sheetId="3" r:id="rId3"/>
    <sheet name="D.1.4.K - Přívod teplé vo..." sheetId="4" r:id="rId4"/>
    <sheet name="Pokyny pro vyplnění" sheetId="5" r:id="rId5"/>
  </sheets>
  <definedNames>
    <definedName name="_xlnm.Print_Area" localSheetId="0">'Rekapitulace stavby'!$D$4:$AO$33,'Rekapitulace stavby'!$C$39:$AQ$55</definedName>
    <definedName name="_xlnm.Print_Titles" localSheetId="0">'Rekapitulace stavby'!$49:$49</definedName>
    <definedName name="_xlnm._FilterDatabase" localSheetId="1" hidden="1">'D.1.4. - Budova C  -  Tec...'!$C$86:$K$317</definedName>
    <definedName name="_xlnm.Print_Area" localSheetId="1">'D.1.4. - Budova C  -  Tec...'!$C$4:$J$36,'D.1.4. - Budova C  -  Tec...'!$C$42:$J$68,'D.1.4. - Budova C  -  Tec...'!$C$74:$K$317</definedName>
    <definedName name="_xlnm.Print_Titles" localSheetId="1">'D.1.4. - Budova C  -  Tec...'!$86:$86</definedName>
    <definedName name="_xlnm._FilterDatabase" localSheetId="2" hidden="1">'D.1.4.B - Budova B - Hlav...'!$C$79:$K$123</definedName>
    <definedName name="_xlnm.Print_Area" localSheetId="2">'D.1.4.B - Budova B - Hlav...'!$C$4:$J$36,'D.1.4.B - Budova B - Hlav...'!$C$42:$J$61,'D.1.4.B - Budova B - Hlav...'!$C$67:$K$123</definedName>
    <definedName name="_xlnm.Print_Titles" localSheetId="2">'D.1.4.B - Budova B - Hlav...'!$79:$79</definedName>
    <definedName name="_xlnm._FilterDatabase" localSheetId="3" hidden="1">'D.1.4.K - Přívod teplé vo...'!$C$80:$K$123</definedName>
    <definedName name="_xlnm.Print_Area" localSheetId="3">'D.1.4.K - Přívod teplé vo...'!$C$4:$J$36,'D.1.4.K - Přívod teplé vo...'!$C$42:$J$62,'D.1.4.K - Přívod teplé vo...'!$C$68:$K$123</definedName>
    <definedName name="_xlnm.Print_Titles" localSheetId="3">'D.1.4.K - Přívod teplé vo...'!$80:$80</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4"/>
  <c r="AX54"/>
  <c i="4" r="BI122"/>
  <c r="BH122"/>
  <c r="BG122"/>
  <c r="BF122"/>
  <c r="T122"/>
  <c r="R122"/>
  <c r="P122"/>
  <c r="BK122"/>
  <c r="J122"/>
  <c r="BE122"/>
  <c r="BI121"/>
  <c r="BH121"/>
  <c r="BG121"/>
  <c r="BF121"/>
  <c r="T121"/>
  <c r="R121"/>
  <c r="P121"/>
  <c r="BK121"/>
  <c r="J121"/>
  <c r="BE121"/>
  <c r="BI119"/>
  <c r="BH119"/>
  <c r="BG119"/>
  <c r="BF119"/>
  <c r="T119"/>
  <c r="R119"/>
  <c r="P119"/>
  <c r="BK119"/>
  <c r="J119"/>
  <c r="BE119"/>
  <c r="BI117"/>
  <c r="BH117"/>
  <c r="BG117"/>
  <c r="BF117"/>
  <c r="T117"/>
  <c r="R117"/>
  <c r="P117"/>
  <c r="BK117"/>
  <c r="J117"/>
  <c r="BE117"/>
  <c r="BI116"/>
  <c r="BH116"/>
  <c r="BG116"/>
  <c r="BF116"/>
  <c r="T116"/>
  <c r="R116"/>
  <c r="P116"/>
  <c r="BK116"/>
  <c r="J116"/>
  <c r="BE116"/>
  <c r="BI115"/>
  <c r="BH115"/>
  <c r="BG115"/>
  <c r="BF115"/>
  <c r="T115"/>
  <c r="R115"/>
  <c r="P115"/>
  <c r="BK115"/>
  <c r="J115"/>
  <c r="BE115"/>
  <c r="BI113"/>
  <c r="BH113"/>
  <c r="BG113"/>
  <c r="BF113"/>
  <c r="T113"/>
  <c r="R113"/>
  <c r="P113"/>
  <c r="BK113"/>
  <c r="J113"/>
  <c r="BE113"/>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3"/>
  <c r="BH103"/>
  <c r="BG103"/>
  <c r="BF103"/>
  <c r="T103"/>
  <c r="R103"/>
  <c r="P103"/>
  <c r="BK103"/>
  <c r="J103"/>
  <c r="BE103"/>
  <c r="BI101"/>
  <c r="BH101"/>
  <c r="BG101"/>
  <c r="BF101"/>
  <c r="T101"/>
  <c r="R101"/>
  <c r="P101"/>
  <c r="BK101"/>
  <c r="J101"/>
  <c r="BE101"/>
  <c r="BI100"/>
  <c r="BH100"/>
  <c r="BG100"/>
  <c r="BF100"/>
  <c r="T100"/>
  <c r="T99"/>
  <c r="R100"/>
  <c r="R99"/>
  <c r="P100"/>
  <c r="P99"/>
  <c r="BK100"/>
  <c r="BK99"/>
  <c r="J99"/>
  <c r="J100"/>
  <c r="BE100"/>
  <c r="J61"/>
  <c r="BI97"/>
  <c r="BH97"/>
  <c r="BG97"/>
  <c r="BF97"/>
  <c r="T97"/>
  <c r="R97"/>
  <c r="P97"/>
  <c r="BK97"/>
  <c r="J97"/>
  <c r="BE97"/>
  <c r="BI96"/>
  <c r="BH96"/>
  <c r="BG96"/>
  <c r="BF96"/>
  <c r="T96"/>
  <c r="R96"/>
  <c r="P96"/>
  <c r="BK96"/>
  <c r="J96"/>
  <c r="BE96"/>
  <c r="BI95"/>
  <c r="BH95"/>
  <c r="BG95"/>
  <c r="BF95"/>
  <c r="T95"/>
  <c r="R95"/>
  <c r="P95"/>
  <c r="BK95"/>
  <c r="J95"/>
  <c r="BE95"/>
  <c r="BI93"/>
  <c r="BH93"/>
  <c r="BG93"/>
  <c r="BF93"/>
  <c r="T93"/>
  <c r="T92"/>
  <c r="T91"/>
  <c r="R93"/>
  <c r="R92"/>
  <c r="R91"/>
  <c r="P93"/>
  <c r="P92"/>
  <c r="P91"/>
  <c r="BK93"/>
  <c r="BK92"/>
  <c r="J92"/>
  <c r="BK91"/>
  <c r="J91"/>
  <c r="J93"/>
  <c r="BE93"/>
  <c r="J60"/>
  <c r="J59"/>
  <c r="BI88"/>
  <c r="BH88"/>
  <c r="BG88"/>
  <c r="BF88"/>
  <c r="T88"/>
  <c r="R88"/>
  <c r="P88"/>
  <c r="BK88"/>
  <c r="J88"/>
  <c r="BE88"/>
  <c r="BI86"/>
  <c r="BH86"/>
  <c r="BG86"/>
  <c r="BF86"/>
  <c r="T86"/>
  <c r="R86"/>
  <c r="P86"/>
  <c r="BK86"/>
  <c r="J86"/>
  <c r="BE86"/>
  <c r="BI84"/>
  <c r="F34"/>
  <c i="1" r="BD54"/>
  <c i="4" r="BH84"/>
  <c r="F33"/>
  <c i="1" r="BC54"/>
  <c i="4" r="BG84"/>
  <c r="F32"/>
  <c i="1" r="BB54"/>
  <c i="4" r="BF84"/>
  <c r="J31"/>
  <c i="1" r="AW54"/>
  <c i="4" r="F31"/>
  <c i="1" r="BA54"/>
  <c i="4" r="T84"/>
  <c r="T83"/>
  <c r="T82"/>
  <c r="T81"/>
  <c r="R84"/>
  <c r="R83"/>
  <c r="R82"/>
  <c r="R81"/>
  <c r="P84"/>
  <c r="P83"/>
  <c r="P82"/>
  <c r="P81"/>
  <c i="1" r="AU54"/>
  <c i="4" r="BK84"/>
  <c r="BK83"/>
  <c r="J83"/>
  <c r="BK82"/>
  <c r="J82"/>
  <c r="BK81"/>
  <c r="J81"/>
  <c r="J56"/>
  <c r="J27"/>
  <c i="1" r="AG54"/>
  <c i="4" r="J84"/>
  <c r="BE84"/>
  <c r="J30"/>
  <c i="1" r="AV54"/>
  <c i="4" r="F30"/>
  <c i="1" r="AZ54"/>
  <c i="4" r="J58"/>
  <c r="J57"/>
  <c r="F75"/>
  <c r="E73"/>
  <c r="F49"/>
  <c r="E47"/>
  <c r="J36"/>
  <c r="J21"/>
  <c r="E21"/>
  <c r="J77"/>
  <c r="J51"/>
  <c r="J20"/>
  <c r="J18"/>
  <c r="E18"/>
  <c r="F78"/>
  <c r="F52"/>
  <c r="J17"/>
  <c r="J15"/>
  <c r="E15"/>
  <c r="F77"/>
  <c r="F51"/>
  <c r="J14"/>
  <c r="J12"/>
  <c r="J75"/>
  <c r="J49"/>
  <c r="E7"/>
  <c r="E71"/>
  <c r="E45"/>
  <c i="1" r="AY53"/>
  <c r="AX53"/>
  <c i="3" r="BI122"/>
  <c r="BH122"/>
  <c r="BG122"/>
  <c r="BF122"/>
  <c r="T122"/>
  <c r="R122"/>
  <c r="P122"/>
  <c r="BK122"/>
  <c r="J122"/>
  <c r="BE122"/>
  <c r="BI121"/>
  <c r="BH121"/>
  <c r="BG121"/>
  <c r="BF121"/>
  <c r="T121"/>
  <c r="R121"/>
  <c r="P121"/>
  <c r="BK121"/>
  <c r="J121"/>
  <c r="BE121"/>
  <c r="BI119"/>
  <c r="BH119"/>
  <c r="BG119"/>
  <c r="BF119"/>
  <c r="T119"/>
  <c r="R119"/>
  <c r="P119"/>
  <c r="BK119"/>
  <c r="J119"/>
  <c r="BE119"/>
  <c r="BI117"/>
  <c r="BH117"/>
  <c r="BG117"/>
  <c r="BF117"/>
  <c r="T117"/>
  <c r="R117"/>
  <c r="P117"/>
  <c r="BK117"/>
  <c r="J117"/>
  <c r="BE117"/>
  <c r="BI115"/>
  <c r="BH115"/>
  <c r="BG115"/>
  <c r="BF115"/>
  <c r="T115"/>
  <c r="R115"/>
  <c r="P115"/>
  <c r="BK115"/>
  <c r="J115"/>
  <c r="BE115"/>
  <c r="BI113"/>
  <c r="BH113"/>
  <c r="BG113"/>
  <c r="BF113"/>
  <c r="T113"/>
  <c r="R113"/>
  <c r="P113"/>
  <c r="BK113"/>
  <c r="J113"/>
  <c r="BE113"/>
  <c r="BI111"/>
  <c r="BH111"/>
  <c r="BG111"/>
  <c r="BF111"/>
  <c r="T111"/>
  <c r="R111"/>
  <c r="P111"/>
  <c r="BK111"/>
  <c r="J111"/>
  <c r="BE111"/>
  <c r="BI109"/>
  <c r="BH109"/>
  <c r="BG109"/>
  <c r="BF109"/>
  <c r="T109"/>
  <c r="R109"/>
  <c r="P109"/>
  <c r="BK109"/>
  <c r="J109"/>
  <c r="BE109"/>
  <c r="BI107"/>
  <c r="BH107"/>
  <c r="BG107"/>
  <c r="BF107"/>
  <c r="T107"/>
  <c r="R107"/>
  <c r="P107"/>
  <c r="BK107"/>
  <c r="J107"/>
  <c r="BE107"/>
  <c r="BI105"/>
  <c r="BH105"/>
  <c r="BG105"/>
  <c r="BF105"/>
  <c r="T105"/>
  <c r="R105"/>
  <c r="P105"/>
  <c r="BK105"/>
  <c r="J105"/>
  <c r="BE105"/>
  <c r="BI103"/>
  <c r="BH103"/>
  <c r="BG103"/>
  <c r="BF103"/>
  <c r="T103"/>
  <c r="R103"/>
  <c r="P103"/>
  <c r="BK103"/>
  <c r="J103"/>
  <c r="BE103"/>
  <c r="BI101"/>
  <c r="BH101"/>
  <c r="BG101"/>
  <c r="BF101"/>
  <c r="T101"/>
  <c r="R101"/>
  <c r="P101"/>
  <c r="BK101"/>
  <c r="J101"/>
  <c r="BE101"/>
  <c r="BI99"/>
  <c r="BH99"/>
  <c r="BG99"/>
  <c r="BF99"/>
  <c r="T99"/>
  <c r="R99"/>
  <c r="P99"/>
  <c r="BK99"/>
  <c r="J99"/>
  <c r="BE99"/>
  <c r="BI97"/>
  <c r="BH97"/>
  <c r="BG97"/>
  <c r="BF97"/>
  <c r="T97"/>
  <c r="R97"/>
  <c r="P97"/>
  <c r="BK97"/>
  <c r="J97"/>
  <c r="BE97"/>
  <c r="BI95"/>
  <c r="BH95"/>
  <c r="BG95"/>
  <c r="BF95"/>
  <c r="T95"/>
  <c r="R95"/>
  <c r="P95"/>
  <c r="BK95"/>
  <c r="J95"/>
  <c r="BE95"/>
  <c r="BI93"/>
  <c r="BH93"/>
  <c r="BG93"/>
  <c r="BF93"/>
  <c r="T93"/>
  <c r="R93"/>
  <c r="P93"/>
  <c r="BK93"/>
  <c r="J93"/>
  <c r="BE93"/>
  <c r="BI92"/>
  <c r="BH92"/>
  <c r="BG92"/>
  <c r="BF92"/>
  <c r="T92"/>
  <c r="T91"/>
  <c r="T90"/>
  <c r="R92"/>
  <c r="R91"/>
  <c r="R90"/>
  <c r="P92"/>
  <c r="P91"/>
  <c r="P90"/>
  <c r="BK92"/>
  <c r="BK91"/>
  <c r="J91"/>
  <c r="BK90"/>
  <c r="J90"/>
  <c r="J92"/>
  <c r="BE92"/>
  <c r="J60"/>
  <c r="J59"/>
  <c r="BI87"/>
  <c r="BH87"/>
  <c r="BG87"/>
  <c r="BF87"/>
  <c r="T87"/>
  <c r="R87"/>
  <c r="P87"/>
  <c r="BK87"/>
  <c r="J87"/>
  <c r="BE87"/>
  <c r="BI85"/>
  <c r="BH85"/>
  <c r="BG85"/>
  <c r="BF85"/>
  <c r="T85"/>
  <c r="R85"/>
  <c r="P85"/>
  <c r="BK85"/>
  <c r="J85"/>
  <c r="BE85"/>
  <c r="BI83"/>
  <c r="F34"/>
  <c i="1" r="BD53"/>
  <c i="3" r="BH83"/>
  <c r="F33"/>
  <c i="1" r="BC53"/>
  <c i="3" r="BG83"/>
  <c r="F32"/>
  <c i="1" r="BB53"/>
  <c i="3" r="BF83"/>
  <c r="J31"/>
  <c i="1" r="AW53"/>
  <c i="3" r="F31"/>
  <c i="1" r="BA53"/>
  <c i="3" r="T83"/>
  <c r="T82"/>
  <c r="T81"/>
  <c r="T80"/>
  <c r="R83"/>
  <c r="R82"/>
  <c r="R81"/>
  <c r="R80"/>
  <c r="P83"/>
  <c r="P82"/>
  <c r="P81"/>
  <c r="P80"/>
  <c i="1" r="AU53"/>
  <c i="3" r="BK83"/>
  <c r="BK82"/>
  <c r="J82"/>
  <c r="BK81"/>
  <c r="J81"/>
  <c r="BK80"/>
  <c r="J80"/>
  <c r="J56"/>
  <c r="J27"/>
  <c i="1" r="AG53"/>
  <c i="3" r="J83"/>
  <c r="BE83"/>
  <c r="J30"/>
  <c i="1" r="AV53"/>
  <c i="3" r="F30"/>
  <c i="1" r="AZ53"/>
  <c i="3" r="J58"/>
  <c r="J57"/>
  <c r="F74"/>
  <c r="E72"/>
  <c r="F49"/>
  <c r="E47"/>
  <c r="J36"/>
  <c r="J21"/>
  <c r="E21"/>
  <c r="J76"/>
  <c r="J51"/>
  <c r="J20"/>
  <c r="J18"/>
  <c r="E18"/>
  <c r="F77"/>
  <c r="F52"/>
  <c r="J17"/>
  <c r="J15"/>
  <c r="E15"/>
  <c r="F76"/>
  <c r="F51"/>
  <c r="J14"/>
  <c r="J12"/>
  <c r="J74"/>
  <c r="J49"/>
  <c r="E7"/>
  <c r="E70"/>
  <c r="E45"/>
  <c i="1" r="AY52"/>
  <c r="AX52"/>
  <c i="2" r="BI317"/>
  <c r="BH317"/>
  <c r="BG317"/>
  <c r="BF317"/>
  <c r="T317"/>
  <c r="T316"/>
  <c r="R317"/>
  <c r="R316"/>
  <c r="P317"/>
  <c r="P316"/>
  <c r="BK317"/>
  <c r="BK316"/>
  <c r="J316"/>
  <c r="J317"/>
  <c r="BE317"/>
  <c r="J67"/>
  <c r="BI314"/>
  <c r="BH314"/>
  <c r="BG314"/>
  <c r="BF314"/>
  <c r="T314"/>
  <c r="R314"/>
  <c r="P314"/>
  <c r="BK314"/>
  <c r="J314"/>
  <c r="BE314"/>
  <c r="BI312"/>
  <c r="BH312"/>
  <c r="BG312"/>
  <c r="BF312"/>
  <c r="T312"/>
  <c r="T311"/>
  <c r="R312"/>
  <c r="R311"/>
  <c r="P312"/>
  <c r="P311"/>
  <c r="BK312"/>
  <c r="BK311"/>
  <c r="J311"/>
  <c r="J312"/>
  <c r="BE312"/>
  <c r="J66"/>
  <c r="BI309"/>
  <c r="BH309"/>
  <c r="BG309"/>
  <c r="BF309"/>
  <c r="T309"/>
  <c r="R309"/>
  <c r="P309"/>
  <c r="BK309"/>
  <c r="J309"/>
  <c r="BE309"/>
  <c r="BI308"/>
  <c r="BH308"/>
  <c r="BG308"/>
  <c r="BF308"/>
  <c r="T308"/>
  <c r="R308"/>
  <c r="P308"/>
  <c r="BK308"/>
  <c r="J308"/>
  <c r="BE308"/>
  <c r="BI306"/>
  <c r="BH306"/>
  <c r="BG306"/>
  <c r="BF306"/>
  <c r="T306"/>
  <c r="R306"/>
  <c r="P306"/>
  <c r="BK306"/>
  <c r="J306"/>
  <c r="BE306"/>
  <c r="BI304"/>
  <c r="BH304"/>
  <c r="BG304"/>
  <c r="BF304"/>
  <c r="T304"/>
  <c r="R304"/>
  <c r="P304"/>
  <c r="BK304"/>
  <c r="J304"/>
  <c r="BE304"/>
  <c r="BI302"/>
  <c r="BH302"/>
  <c r="BG302"/>
  <c r="BF302"/>
  <c r="T302"/>
  <c r="R302"/>
  <c r="P302"/>
  <c r="BK302"/>
  <c r="J302"/>
  <c r="BE302"/>
  <c r="BI300"/>
  <c r="BH300"/>
  <c r="BG300"/>
  <c r="BF300"/>
  <c r="T300"/>
  <c r="R300"/>
  <c r="P300"/>
  <c r="BK300"/>
  <c r="J300"/>
  <c r="BE300"/>
  <c r="BI298"/>
  <c r="BH298"/>
  <c r="BG298"/>
  <c r="BF298"/>
  <c r="T298"/>
  <c r="R298"/>
  <c r="P298"/>
  <c r="BK298"/>
  <c r="J298"/>
  <c r="BE298"/>
  <c r="BI297"/>
  <c r="BH297"/>
  <c r="BG297"/>
  <c r="BF297"/>
  <c r="T297"/>
  <c r="R297"/>
  <c r="P297"/>
  <c r="BK297"/>
  <c r="J297"/>
  <c r="BE297"/>
  <c r="BI296"/>
  <c r="BH296"/>
  <c r="BG296"/>
  <c r="BF296"/>
  <c r="T296"/>
  <c r="R296"/>
  <c r="P296"/>
  <c r="BK296"/>
  <c r="J296"/>
  <c r="BE296"/>
  <c r="BI294"/>
  <c r="BH294"/>
  <c r="BG294"/>
  <c r="BF294"/>
  <c r="T294"/>
  <c r="R294"/>
  <c r="P294"/>
  <c r="BK294"/>
  <c r="J294"/>
  <c r="BE294"/>
  <c r="BI293"/>
  <c r="BH293"/>
  <c r="BG293"/>
  <c r="BF293"/>
  <c r="T293"/>
  <c r="R293"/>
  <c r="P293"/>
  <c r="BK293"/>
  <c r="J293"/>
  <c r="BE293"/>
  <c r="BI291"/>
  <c r="BH291"/>
  <c r="BG291"/>
  <c r="BF291"/>
  <c r="T291"/>
  <c r="R291"/>
  <c r="P291"/>
  <c r="BK291"/>
  <c r="J291"/>
  <c r="BE291"/>
  <c r="BI289"/>
  <c r="BH289"/>
  <c r="BG289"/>
  <c r="BF289"/>
  <c r="T289"/>
  <c r="R289"/>
  <c r="P289"/>
  <c r="BK289"/>
  <c r="J289"/>
  <c r="BE289"/>
  <c r="BI287"/>
  <c r="BH287"/>
  <c r="BG287"/>
  <c r="BF287"/>
  <c r="T287"/>
  <c r="R287"/>
  <c r="P287"/>
  <c r="BK287"/>
  <c r="J287"/>
  <c r="BE287"/>
  <c r="BI286"/>
  <c r="BH286"/>
  <c r="BG286"/>
  <c r="BF286"/>
  <c r="T286"/>
  <c r="R286"/>
  <c r="P286"/>
  <c r="BK286"/>
  <c r="J286"/>
  <c r="BE286"/>
  <c r="BI285"/>
  <c r="BH285"/>
  <c r="BG285"/>
  <c r="BF285"/>
  <c r="T285"/>
  <c r="R285"/>
  <c r="P285"/>
  <c r="BK285"/>
  <c r="J285"/>
  <c r="BE285"/>
  <c r="BI284"/>
  <c r="BH284"/>
  <c r="BG284"/>
  <c r="BF284"/>
  <c r="T284"/>
  <c r="R284"/>
  <c r="P284"/>
  <c r="BK284"/>
  <c r="J284"/>
  <c r="BE284"/>
  <c r="BI283"/>
  <c r="BH283"/>
  <c r="BG283"/>
  <c r="BF283"/>
  <c r="T283"/>
  <c r="R283"/>
  <c r="P283"/>
  <c r="BK283"/>
  <c r="J283"/>
  <c r="BE283"/>
  <c r="BI282"/>
  <c r="BH282"/>
  <c r="BG282"/>
  <c r="BF282"/>
  <c r="T282"/>
  <c r="R282"/>
  <c r="P282"/>
  <c r="BK282"/>
  <c r="J282"/>
  <c r="BE282"/>
  <c r="BI281"/>
  <c r="BH281"/>
  <c r="BG281"/>
  <c r="BF281"/>
  <c r="T281"/>
  <c r="R281"/>
  <c r="P281"/>
  <c r="BK281"/>
  <c r="J281"/>
  <c r="BE281"/>
  <c r="BI280"/>
  <c r="BH280"/>
  <c r="BG280"/>
  <c r="BF280"/>
  <c r="T280"/>
  <c r="R280"/>
  <c r="P280"/>
  <c r="BK280"/>
  <c r="J280"/>
  <c r="BE280"/>
  <c r="BI279"/>
  <c r="BH279"/>
  <c r="BG279"/>
  <c r="BF279"/>
  <c r="T279"/>
  <c r="R279"/>
  <c r="P279"/>
  <c r="BK279"/>
  <c r="J279"/>
  <c r="BE279"/>
  <c r="BI278"/>
  <c r="BH278"/>
  <c r="BG278"/>
  <c r="BF278"/>
  <c r="T278"/>
  <c r="R278"/>
  <c r="P278"/>
  <c r="BK278"/>
  <c r="J278"/>
  <c r="BE278"/>
  <c r="BI277"/>
  <c r="BH277"/>
  <c r="BG277"/>
  <c r="BF277"/>
  <c r="T277"/>
  <c r="R277"/>
  <c r="P277"/>
  <c r="BK277"/>
  <c r="J277"/>
  <c r="BE277"/>
  <c r="BI275"/>
  <c r="BH275"/>
  <c r="BG275"/>
  <c r="BF275"/>
  <c r="T275"/>
  <c r="R275"/>
  <c r="P275"/>
  <c r="BK275"/>
  <c r="J275"/>
  <c r="BE275"/>
  <c r="BI274"/>
  <c r="BH274"/>
  <c r="BG274"/>
  <c r="BF274"/>
  <c r="T274"/>
  <c r="R274"/>
  <c r="P274"/>
  <c r="BK274"/>
  <c r="J274"/>
  <c r="BE274"/>
  <c r="BI272"/>
  <c r="BH272"/>
  <c r="BG272"/>
  <c r="BF272"/>
  <c r="T272"/>
  <c r="R272"/>
  <c r="P272"/>
  <c r="BK272"/>
  <c r="J272"/>
  <c r="BE272"/>
  <c r="BI270"/>
  <c r="BH270"/>
  <c r="BG270"/>
  <c r="BF270"/>
  <c r="T270"/>
  <c r="R270"/>
  <c r="P270"/>
  <c r="BK270"/>
  <c r="J270"/>
  <c r="BE270"/>
  <c r="BI269"/>
  <c r="BH269"/>
  <c r="BG269"/>
  <c r="BF269"/>
  <c r="T269"/>
  <c r="R269"/>
  <c r="P269"/>
  <c r="BK269"/>
  <c r="J269"/>
  <c r="BE269"/>
  <c r="BI268"/>
  <c r="BH268"/>
  <c r="BG268"/>
  <c r="BF268"/>
  <c r="T268"/>
  <c r="R268"/>
  <c r="P268"/>
  <c r="BK268"/>
  <c r="J268"/>
  <c r="BE268"/>
  <c r="BI266"/>
  <c r="BH266"/>
  <c r="BG266"/>
  <c r="BF266"/>
  <c r="T266"/>
  <c r="R266"/>
  <c r="P266"/>
  <c r="BK266"/>
  <c r="J266"/>
  <c r="BE266"/>
  <c r="BI264"/>
  <c r="BH264"/>
  <c r="BG264"/>
  <c r="BF264"/>
  <c r="T264"/>
  <c r="R264"/>
  <c r="P264"/>
  <c r="BK264"/>
  <c r="J264"/>
  <c r="BE264"/>
  <c r="BI263"/>
  <c r="BH263"/>
  <c r="BG263"/>
  <c r="BF263"/>
  <c r="T263"/>
  <c r="R263"/>
  <c r="P263"/>
  <c r="BK263"/>
  <c r="J263"/>
  <c r="BE263"/>
  <c r="BI261"/>
  <c r="BH261"/>
  <c r="BG261"/>
  <c r="BF261"/>
  <c r="T261"/>
  <c r="R261"/>
  <c r="P261"/>
  <c r="BK261"/>
  <c r="J261"/>
  <c r="BE261"/>
  <c r="BI259"/>
  <c r="BH259"/>
  <c r="BG259"/>
  <c r="BF259"/>
  <c r="T259"/>
  <c r="R259"/>
  <c r="P259"/>
  <c r="BK259"/>
  <c r="J259"/>
  <c r="BE259"/>
  <c r="BI258"/>
  <c r="BH258"/>
  <c r="BG258"/>
  <c r="BF258"/>
  <c r="T258"/>
  <c r="T257"/>
  <c r="R258"/>
  <c r="R257"/>
  <c r="P258"/>
  <c r="P257"/>
  <c r="BK258"/>
  <c r="BK257"/>
  <c r="J257"/>
  <c r="J258"/>
  <c r="BE258"/>
  <c r="J65"/>
  <c r="BI255"/>
  <c r="BH255"/>
  <c r="BG255"/>
  <c r="BF255"/>
  <c r="T255"/>
  <c r="R255"/>
  <c r="P255"/>
  <c r="BK255"/>
  <c r="J255"/>
  <c r="BE255"/>
  <c r="BI254"/>
  <c r="BH254"/>
  <c r="BG254"/>
  <c r="BF254"/>
  <c r="T254"/>
  <c r="R254"/>
  <c r="P254"/>
  <c r="BK254"/>
  <c r="J254"/>
  <c r="BE254"/>
  <c r="BI252"/>
  <c r="BH252"/>
  <c r="BG252"/>
  <c r="BF252"/>
  <c r="T252"/>
  <c r="R252"/>
  <c r="P252"/>
  <c r="BK252"/>
  <c r="J252"/>
  <c r="BE252"/>
  <c r="BI250"/>
  <c r="BH250"/>
  <c r="BG250"/>
  <c r="BF250"/>
  <c r="T250"/>
  <c r="R250"/>
  <c r="P250"/>
  <c r="BK250"/>
  <c r="J250"/>
  <c r="BE250"/>
  <c r="BI248"/>
  <c r="BH248"/>
  <c r="BG248"/>
  <c r="BF248"/>
  <c r="T248"/>
  <c r="R248"/>
  <c r="P248"/>
  <c r="BK248"/>
  <c r="J248"/>
  <c r="BE248"/>
  <c r="BI247"/>
  <c r="BH247"/>
  <c r="BG247"/>
  <c r="BF247"/>
  <c r="T247"/>
  <c r="R247"/>
  <c r="P247"/>
  <c r="BK247"/>
  <c r="J247"/>
  <c r="BE247"/>
  <c r="BI246"/>
  <c r="BH246"/>
  <c r="BG246"/>
  <c r="BF246"/>
  <c r="T246"/>
  <c r="R246"/>
  <c r="P246"/>
  <c r="BK246"/>
  <c r="J246"/>
  <c r="BE246"/>
  <c r="BI245"/>
  <c r="BH245"/>
  <c r="BG245"/>
  <c r="BF245"/>
  <c r="T245"/>
  <c r="R245"/>
  <c r="P245"/>
  <c r="BK245"/>
  <c r="J245"/>
  <c r="BE245"/>
  <c r="BI244"/>
  <c r="BH244"/>
  <c r="BG244"/>
  <c r="BF244"/>
  <c r="T244"/>
  <c r="R244"/>
  <c r="P244"/>
  <c r="BK244"/>
  <c r="J244"/>
  <c r="BE244"/>
  <c r="BI243"/>
  <c r="BH243"/>
  <c r="BG243"/>
  <c r="BF243"/>
  <c r="T243"/>
  <c r="R243"/>
  <c r="P243"/>
  <c r="BK243"/>
  <c r="J243"/>
  <c r="BE243"/>
  <c r="BI242"/>
  <c r="BH242"/>
  <c r="BG242"/>
  <c r="BF242"/>
  <c r="T242"/>
  <c r="R242"/>
  <c r="P242"/>
  <c r="BK242"/>
  <c r="J242"/>
  <c r="BE242"/>
  <c r="BI241"/>
  <c r="BH241"/>
  <c r="BG241"/>
  <c r="BF241"/>
  <c r="T241"/>
  <c r="R241"/>
  <c r="P241"/>
  <c r="BK241"/>
  <c r="J241"/>
  <c r="BE241"/>
  <c r="BI240"/>
  <c r="BH240"/>
  <c r="BG240"/>
  <c r="BF240"/>
  <c r="T240"/>
  <c r="R240"/>
  <c r="P240"/>
  <c r="BK240"/>
  <c r="J240"/>
  <c r="BE240"/>
  <c r="BI239"/>
  <c r="BH239"/>
  <c r="BG239"/>
  <c r="BF239"/>
  <c r="T239"/>
  <c r="R239"/>
  <c r="P239"/>
  <c r="BK239"/>
  <c r="J239"/>
  <c r="BE239"/>
  <c r="BI238"/>
  <c r="BH238"/>
  <c r="BG238"/>
  <c r="BF238"/>
  <c r="T238"/>
  <c r="R238"/>
  <c r="P238"/>
  <c r="BK238"/>
  <c r="J238"/>
  <c r="BE238"/>
  <c r="BI236"/>
  <c r="BH236"/>
  <c r="BG236"/>
  <c r="BF236"/>
  <c r="T236"/>
  <c r="R236"/>
  <c r="P236"/>
  <c r="BK236"/>
  <c r="J236"/>
  <c r="BE236"/>
  <c r="BI234"/>
  <c r="BH234"/>
  <c r="BG234"/>
  <c r="BF234"/>
  <c r="T234"/>
  <c r="R234"/>
  <c r="P234"/>
  <c r="BK234"/>
  <c r="J234"/>
  <c r="BE234"/>
  <c r="BI232"/>
  <c r="BH232"/>
  <c r="BG232"/>
  <c r="BF232"/>
  <c r="T232"/>
  <c r="R232"/>
  <c r="P232"/>
  <c r="BK232"/>
  <c r="J232"/>
  <c r="BE232"/>
  <c r="BI230"/>
  <c r="BH230"/>
  <c r="BG230"/>
  <c r="BF230"/>
  <c r="T230"/>
  <c r="R230"/>
  <c r="P230"/>
  <c r="BK230"/>
  <c r="J230"/>
  <c r="BE230"/>
  <c r="BI228"/>
  <c r="BH228"/>
  <c r="BG228"/>
  <c r="BF228"/>
  <c r="T228"/>
  <c r="R228"/>
  <c r="P228"/>
  <c r="BK228"/>
  <c r="J228"/>
  <c r="BE228"/>
  <c r="BI226"/>
  <c r="BH226"/>
  <c r="BG226"/>
  <c r="BF226"/>
  <c r="T226"/>
  <c r="R226"/>
  <c r="P226"/>
  <c r="BK226"/>
  <c r="J226"/>
  <c r="BE226"/>
  <c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R206"/>
  <c r="P206"/>
  <c r="BK206"/>
  <c r="J206"/>
  <c r="BE206"/>
  <c r="BI204"/>
  <c r="BH204"/>
  <c r="BG204"/>
  <c r="BF204"/>
  <c r="T204"/>
  <c r="R204"/>
  <c r="P204"/>
  <c r="BK204"/>
  <c r="J204"/>
  <c r="BE204"/>
  <c r="BI202"/>
  <c r="BH202"/>
  <c r="BG202"/>
  <c r="BF202"/>
  <c r="T202"/>
  <c r="R202"/>
  <c r="P202"/>
  <c r="BK202"/>
  <c r="J202"/>
  <c r="BE202"/>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R188"/>
  <c r="P188"/>
  <c r="BK188"/>
  <c r="J188"/>
  <c r="BE188"/>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T157"/>
  <c r="R158"/>
  <c r="R157"/>
  <c r="P158"/>
  <c r="P157"/>
  <c r="BK158"/>
  <c r="BK157"/>
  <c r="J157"/>
  <c r="J158"/>
  <c r="BE158"/>
  <c r="J64"/>
  <c r="BI155"/>
  <c r="BH155"/>
  <c r="BG155"/>
  <c r="BF155"/>
  <c r="T155"/>
  <c r="R155"/>
  <c r="P155"/>
  <c r="BK155"/>
  <c r="J155"/>
  <c r="BE155"/>
  <c r="BI154"/>
  <c r="BH154"/>
  <c r="BG154"/>
  <c r="BF154"/>
  <c r="T154"/>
  <c r="R154"/>
  <c r="P154"/>
  <c r="BK154"/>
  <c r="J154"/>
  <c r="BE154"/>
  <c r="BI152"/>
  <c r="BH152"/>
  <c r="BG152"/>
  <c r="BF152"/>
  <c r="T152"/>
  <c r="R152"/>
  <c r="P152"/>
  <c r="BK152"/>
  <c r="J152"/>
  <c r="BE152"/>
  <c r="BI151"/>
  <c r="BH151"/>
  <c r="BG151"/>
  <c r="BF151"/>
  <c r="T151"/>
  <c r="R151"/>
  <c r="P151"/>
  <c r="BK151"/>
  <c r="J151"/>
  <c r="BE151"/>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T124"/>
  <c r="R125"/>
  <c r="R124"/>
  <c r="P125"/>
  <c r="P124"/>
  <c r="BK125"/>
  <c r="BK124"/>
  <c r="J124"/>
  <c r="J125"/>
  <c r="BE125"/>
  <c r="J6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4"/>
  <c r="BH114"/>
  <c r="BG114"/>
  <c r="BF114"/>
  <c r="T114"/>
  <c r="T113"/>
  <c r="T112"/>
  <c r="R114"/>
  <c r="R113"/>
  <c r="R112"/>
  <c r="P114"/>
  <c r="P113"/>
  <c r="P112"/>
  <c r="BK114"/>
  <c r="BK113"/>
  <c r="J113"/>
  <c r="BK112"/>
  <c r="J112"/>
  <c r="J114"/>
  <c r="BE114"/>
  <c r="J62"/>
  <c r="J61"/>
  <c r="BI110"/>
  <c r="BH110"/>
  <c r="BG110"/>
  <c r="BF110"/>
  <c r="T110"/>
  <c r="R110"/>
  <c r="P110"/>
  <c r="BK110"/>
  <c r="J110"/>
  <c r="BE110"/>
  <c r="BI107"/>
  <c r="BH107"/>
  <c r="BG107"/>
  <c r="BF107"/>
  <c r="T107"/>
  <c r="R107"/>
  <c r="P107"/>
  <c r="BK107"/>
  <c r="J107"/>
  <c r="BE107"/>
  <c r="BI105"/>
  <c r="BH105"/>
  <c r="BG105"/>
  <c r="BF105"/>
  <c r="T105"/>
  <c r="R105"/>
  <c r="P105"/>
  <c r="BK105"/>
  <c r="J105"/>
  <c r="BE105"/>
  <c r="BI103"/>
  <c r="BH103"/>
  <c r="BG103"/>
  <c r="BF103"/>
  <c r="T103"/>
  <c r="T102"/>
  <c r="R103"/>
  <c r="R102"/>
  <c r="P103"/>
  <c r="P102"/>
  <c r="BK103"/>
  <c r="BK102"/>
  <c r="J102"/>
  <c r="J103"/>
  <c r="BE103"/>
  <c r="J60"/>
  <c r="BI101"/>
  <c r="BH101"/>
  <c r="BG101"/>
  <c r="BF101"/>
  <c r="T101"/>
  <c r="R101"/>
  <c r="P101"/>
  <c r="BK101"/>
  <c r="J101"/>
  <c r="BE101"/>
  <c r="BI95"/>
  <c r="BH95"/>
  <c r="BG95"/>
  <c r="BF95"/>
  <c r="T95"/>
  <c r="T94"/>
  <c r="T93"/>
  <c r="R95"/>
  <c r="R94"/>
  <c r="R93"/>
  <c r="P95"/>
  <c r="P94"/>
  <c r="P93"/>
  <c r="BK95"/>
  <c r="BK94"/>
  <c r="J94"/>
  <c r="BK93"/>
  <c r="J93"/>
  <c r="J95"/>
  <c r="BE95"/>
  <c r="J59"/>
  <c r="J58"/>
  <c r="BI92"/>
  <c r="BH92"/>
  <c r="BG92"/>
  <c r="BF92"/>
  <c r="T92"/>
  <c r="R92"/>
  <c r="P92"/>
  <c r="BK92"/>
  <c r="J92"/>
  <c r="BE92"/>
  <c r="BI91"/>
  <c r="BH91"/>
  <c r="BG91"/>
  <c r="BF91"/>
  <c r="T91"/>
  <c r="R91"/>
  <c r="P91"/>
  <c r="BK91"/>
  <c r="J91"/>
  <c r="BE91"/>
  <c r="BI90"/>
  <c r="BH90"/>
  <c r="BG90"/>
  <c r="BF90"/>
  <c r="T90"/>
  <c r="R90"/>
  <c r="P90"/>
  <c r="BK90"/>
  <c r="J90"/>
  <c r="BE90"/>
  <c r="BI89"/>
  <c r="F34"/>
  <c i="1" r="BD52"/>
  <c i="2" r="BH89"/>
  <c r="F33"/>
  <c i="1" r="BC52"/>
  <c i="2" r="BG89"/>
  <c r="F32"/>
  <c i="1" r="BB52"/>
  <c i="2" r="BF89"/>
  <c r="J31"/>
  <c i="1" r="AW52"/>
  <c i="2" r="F31"/>
  <c i="1" r="BA52"/>
  <c i="2" r="T89"/>
  <c r="T88"/>
  <c r="T87"/>
  <c r="R89"/>
  <c r="R88"/>
  <c r="R87"/>
  <c r="P89"/>
  <c r="P88"/>
  <c r="P87"/>
  <c i="1" r="AU52"/>
  <c i="2" r="BK89"/>
  <c r="BK88"/>
  <c r="J88"/>
  <c r="BK87"/>
  <c r="J87"/>
  <c r="J56"/>
  <c r="J27"/>
  <c i="1" r="AG52"/>
  <c i="2" r="J89"/>
  <c r="BE89"/>
  <c r="J30"/>
  <c i="1" r="AV52"/>
  <c i="2" r="F30"/>
  <c i="1" r="AZ52"/>
  <c i="2" r="J57"/>
  <c r="F81"/>
  <c r="E79"/>
  <c r="F49"/>
  <c r="E47"/>
  <c r="J36"/>
  <c r="J21"/>
  <c r="E21"/>
  <c r="J83"/>
  <c r="J51"/>
  <c r="J20"/>
  <c r="J18"/>
  <c r="E18"/>
  <c r="F84"/>
  <c r="F52"/>
  <c r="J17"/>
  <c r="J15"/>
  <c r="E15"/>
  <c r="F83"/>
  <c r="F51"/>
  <c r="J14"/>
  <c r="J12"/>
  <c r="J81"/>
  <c r="J49"/>
  <c r="E7"/>
  <c r="E77"/>
  <c r="E45"/>
  <c i="1" r="BD51"/>
  <c r="W30"/>
  <c r="BC51"/>
  <c r="W29"/>
  <c r="BB51"/>
  <c r="W28"/>
  <c r="BA51"/>
  <c r="W27"/>
  <c r="AZ51"/>
  <c r="W26"/>
  <c r="AY51"/>
  <c r="AX51"/>
  <c r="AW51"/>
  <c r="AK27"/>
  <c r="AV51"/>
  <c r="AK26"/>
  <c r="AU51"/>
  <c r="AT51"/>
  <c r="AS51"/>
  <c r="AG51"/>
  <c r="AK23"/>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<sst xmlns="http://schemas.openxmlformats.org/spreadsheetml/2006/main">
  <si>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</si>
  <si>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</si>
  <si>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</si>
  <si>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</si>
  <si>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</si>
  <si>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</si>
  <si>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</si>
  <si>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{791d8a25-3acf-4ebb-b363-c688bbbaa663}</t>
  </si>
  <si>
    <t>0,01</t>
  </si>
  <si>
    <t>21</t>
  </si>
  <si>
    <t>15</t>
  </si>
  <si>
    <t>REKAPITULACE STAVBY</t>
  </si>
  <si>
    <t xml:space="preserve">v ---  níže se nacházejí doplnkové a pomocné údaje k sestavám  --- v</t>
  </si>
  <si>
    <t>Návod na vyplnění</t>
  </si>
  <si>
    <t>0,001</t>
  </si>
  <si>
    <t>Kód:</t>
  </si>
  <si>
    <t>JERA1831</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</si>
  <si>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</si>
  <si>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</si>
  <si>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Rekonstrukce rozvodů TUV,SV a Kanalizace v budově C</t>
  </si>
  <si>
    <t>KSO:</t>
  </si>
  <si>
    <t/>
  </si>
  <si>
    <t>CC-CZ:</t>
  </si>
  <si>
    <t>Místo:</t>
  </si>
  <si>
    <t xml:space="preserve"> </t>
  </si>
  <si>
    <t>Datum:</t>
  </si>
  <si>
    <t>9. 11. 2018</t>
  </si>
  <si>
    <t>Zadavatel:</t>
  </si>
  <si>
    <t>IČ:</t>
  </si>
  <si>
    <t>DIČ:</t>
  </si>
  <si>
    <t>Uchazeč:</t>
  </si>
  <si>
    <t>Vyplň údaj</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</si>
  <si>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</si>
  <si>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</si>
  <si>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</si>
  <si>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</si>
  <si>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</si>
  <si>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</si>
  <si>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</si>
  <si>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</si>
  <si>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</si>
  <si>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</si>
  <si>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</si>
  <si>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</si>
  <si>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</si>
  <si>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</si>
  <si>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</si>
  <si>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</si>
  <si>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</si>
  <si>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</si>
  <si>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</si>
  <si>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</si>
  <si>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</si>
  <si>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</si>
  <si>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</si>
  <si>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</si>
  <si>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</si>
  <si>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</si>
  <si>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</si>
  <si>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</si>
  <si>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</si>
  <si>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</si>
  <si>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</si>
  <si>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</si>
  <si>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</si>
  <si>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</si>
  <si>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</si>
  <si>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</si>
  <si>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</si>
  <si>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</si>
  <si>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</si>
  <si>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</si>
  <si>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</si>
  <si>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</si>
  <si>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</si>
  <si>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D.1.4.</t>
  </si>
  <si>
    <t xml:space="preserve">Budova C  -  Technika prostředí staveb - Zdravotechnické instalace </t>
  </si>
  <si>
    <t>STA</t>
  </si>
  <si>
    <t>1</t>
  </si>
  <si>
    <t>{c27d31c1-423b-4cee-bda2-d659a7eaacaa}</t>
  </si>
  <si>
    <t>2</t>
  </si>
  <si>
    <t>D.1.4.B</t>
  </si>
  <si>
    <t xml:space="preserve">Budova B - Hlavní rozvody vody pod stropem </t>
  </si>
  <si>
    <t>{9e969ffc-e1f2-4e2e-9944-9c3c67a792dd}</t>
  </si>
  <si>
    <t>D.1.4.K</t>
  </si>
  <si>
    <t xml:space="preserve">Přívod teplé vody a cirkulace v kanále </t>
  </si>
  <si>
    <t>{96f69e40-ec51-4527-a407-44d71340c30f}</t>
  </si>
  <si>
    <t>1) Krycí list soupisu</t>
  </si>
  <si>
    <t>2) Rekapitulace</t>
  </si>
  <si>
    <t>3) Soupis prací</t>
  </si>
  <si>
    <t>Zpět na list:</t>
  </si>
  <si>
    <t>Rekapitulace stavby</t>
  </si>
  <si>
    <t>KRYCÍ LIST SOUPISU</t>
  </si>
  <si>
    <t>Objekt:</t>
  </si>
  <si>
    <t xml:space="preserve">D.1.4. - Budova C  -  Technika prostředí staveb - Zdravotechnické instalace </t>
  </si>
  <si>
    <t>REKAPITULACE ČLENĚNÍ SOUPISU PRACÍ</t>
  </si>
  <si>
    <t>Kód dílu - Popis</t>
  </si>
  <si>
    <t>Cena celkem [CZK]</t>
  </si>
  <si>
    <t>Náklady soupisu celkem</t>
  </si>
  <si>
    <t>-1</t>
  </si>
  <si>
    <t>9 - Ostatní konstrukce a práce, bourání</t>
  </si>
  <si>
    <t>HSV - Práce a dodávky HSV</t>
  </si>
  <si>
    <t xml:space="preserve">    6 - Úpravy povrchů, podlahy a osazování výplní</t>
  </si>
  <si>
    <t xml:space="preserve">    997 - Přesun sutě</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</si>
  <si>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</si>
  <si>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</si>
  <si>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</si>
  <si>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</si>
  <si>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</si>
  <si>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763 - Konstrukce suché výstavby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</si>
  <si>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</si>
  <si>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</si>
  <si>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</si>
  <si>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</si>
  <si>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</si>
  <si>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</si>
  <si>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</si>
  <si>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</si>
  <si>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</si>
  <si>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</si>
  <si>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</si>
  <si>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</si>
  <si>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</si>
  <si>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</si>
  <si>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</si>
  <si>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9</t>
  </si>
  <si>
    <t>Ostatní konstrukce a práce, bourání</t>
  </si>
  <si>
    <t>ROZPOCET</t>
  </si>
  <si>
    <t>K</t>
  </si>
  <si>
    <t>974031142</t>
  </si>
  <si>
    <t>Vysekání rýh ve zdivu cihelném na maltu vápennou nebo vápenocementovou do hl. 70 mm a šířky do 70 mm</t>
  </si>
  <si>
    <t>m</t>
  </si>
  <si>
    <t>CS ÚRS 2018 02</t>
  </si>
  <si>
    <t>4</t>
  </si>
  <si>
    <t>-537242499</t>
  </si>
  <si>
    <t>974031144</t>
  </si>
  <si>
    <t>Vysekání rýh ve zdivu cihelném na maltu vápennou nebo vápenocementovou do hl. 70 mm a šířky do 150 mm</t>
  </si>
  <si>
    <t>1842271880</t>
  </si>
  <si>
    <t>3</t>
  </si>
  <si>
    <t>974031153</t>
  </si>
  <si>
    <t>Vysekání rýh ve zdivu cihelném na maltu vápennou nebo vápenocementovou do hl. 100 mm a šířky do 100 mm</t>
  </si>
  <si>
    <t>-16038249</t>
  </si>
  <si>
    <t>974031164</t>
  </si>
  <si>
    <t>Vysekání rýh ve zdivu cihelném na maltu vápennou nebo vápenocementovou do hl. 150 mm a šířky do 150 mm</t>
  </si>
  <si>
    <t>-1944855045</t>
  </si>
  <si>
    <t>HSV</t>
  </si>
  <si>
    <t>Práce a dodávky HSV</t>
  </si>
  <si>
    <t>6</t>
  </si>
  <si>
    <t>Úpravy povrchů, podlahy a osazování výplní</t>
  </si>
  <si>
    <t>5</t>
  </si>
  <si>
    <t>612135101</t>
  </si>
  <si>
    <t>Hrubá výplň rýh maltou jakékoli šířky rýhy ve stěnách</t>
  </si>
  <si>
    <t>m2</t>
  </si>
  <si>
    <t>-1379359626</t>
  </si>
  <si>
    <t>PSC</t>
  </si>
  <si>
    <t xml:space="preserve">Poznámka k souboru cen:_x000d_
1. V cenách nejsou započteny náklady na omítku rýh, tyto se ocení příšlušnými cenami tohoto_x000d_
 katalogu._x000d_
</t>
  </si>
  <si>
    <t>VV</t>
  </si>
  <si>
    <t>0,15*251</t>
  </si>
  <si>
    <t>0,07*55</t>
  </si>
  <si>
    <t>0,1*110</t>
  </si>
  <si>
    <t>Součet</t>
  </si>
  <si>
    <t>612325111</t>
  </si>
  <si>
    <t>Vápenocementová omítka rýh hladká ve stěnách, šířky rýhy do 150 mm</t>
  </si>
  <si>
    <t>1848968907</t>
  </si>
  <si>
    <t>997</t>
  </si>
  <si>
    <t>Přesun sutě</t>
  </si>
  <si>
    <t>7</t>
  </si>
  <si>
    <t>997013217</t>
  </si>
  <si>
    <t>Vnitrostaveništní doprava suti a vybouraných hmot vodorovně do 50 m svisle ručně (nošením po schodech) pro budovy a haly výšky přes 21 do 24 m</t>
  </si>
  <si>
    <t>t</t>
  </si>
  <si>
    <t>1400686366</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</si>
  <si>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užijí_x000d_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není_x000d_
 možné instalovat jeřáb._x000d_
</t>
  </si>
  <si>
    <t>8</t>
  </si>
  <si>
    <t>997013501</t>
  </si>
  <si>
    <t>Odvoz suti a vybouraných hmot na skládku nebo meziskládku se složením, na vzdálenost do 1 km</t>
  </si>
  <si>
    <t>-363171924</t>
  </si>
  <si>
    <t xml:space="preserve">Poznámka k souboru cen:_x000d_
1. Délka odvozu suti je vzdálenost od místa naložení suti na dopravní prostředek až po místo_x000d_
 složení na určené skládce nebo meziskládce._x000d_
2. V ceně -3501 jsou započteny i náklady na složení suti na skládku nebo meziskládku._x000d_
3. Ceny jsou určeny pro odvoz suti na skládku nebo meziskládku jakýmkoliv způsobem silniční dopravy_x000d_
 (i prostřednictvím kontejnerů)._x000d_
4. Odvoz suti z meziskládky se oceňuje cenou 997 01-3511._x000d_
</t>
  </si>
  <si>
    <t>997013509</t>
  </si>
  <si>
    <t>Odvoz suti a vybouraných hmot na skládku nebo meziskládku se složením, na vzdálenost Příplatek k ceně za každý další i započatý 1 km přes 1 km</t>
  </si>
  <si>
    <t>1878745405</t>
  </si>
  <si>
    <t>18,552*19 'Přepočtené koeficientem množství</t>
  </si>
  <si>
    <t>10</t>
  </si>
  <si>
    <t>997013831</t>
  </si>
  <si>
    <t>Poplatek za uložení stavebního odpadu na skládce (skládkovné) směsného</t>
  </si>
  <si>
    <t>-1851156270</t>
  </si>
  <si>
    <t xml:space="preserve">Poznámka k souboru cen:_x000d_
1. Ceny uvedené v souboru lze po dohodě upravit podle místních podmínek._x000d_
2. Uložení odpadů neuvedených v souboru cen se oceňuje individuálně._x000d_
3. V cenách je započítán poplatek za ukládaní odpadu dle zákona 185/2001 Sb._x000d_
4. Případné drcení stavebního odpadu lze ocenit souborem cen 997 00-60 Drcení stavebního odpadu_x000d_
 z katalogu 800-6 Demolice objektů._x000d_
</t>
  </si>
  <si>
    <t>PSV</t>
  </si>
  <si>
    <t>Práce a dodávky PSV</t>
  </si>
  <si>
    <t>713</t>
  </si>
  <si>
    <t>Izolace tepelné</t>
  </si>
  <si>
    <t>11</t>
  </si>
  <si>
    <t>713463121</t>
  </si>
  <si>
    <t>Montáž izolace tepelné potrubí a ohybů tvarovkami nebo deskami potrubními pouzdry bez povrchové úpravy (izolační materiál ve specifikaci) uchycenými sponami potrubí jednovrstvá</t>
  </si>
  <si>
    <t>16</t>
  </si>
  <si>
    <t>1394490509</t>
  </si>
  <si>
    <t xml:space="preserve">Poznámka k souboru cen:_x000d_
1. Ceny -1121 až -1173 slouží pro skladebné ocenění oprav tepelných izolací potrubí skružemi připevněnými na tmel v části C01 Opravy a údržba tepelných izolací._x000d_
2. Cenami -1121 až -1173 lze oceňovat izolace skružemi o obvodu izolace do 1 570 mm včetně (tj. do vnějšího průměru skruže 500 mm). Izolace většího obvodu lze oceňovat cenami souboru cen 713 36-112 Montáž izolace tepelné těles ploch tvarových v části A 03._x000d_
3. Množství měrných jednotek u položek 713 46-3111 až -3411 se určuje podle článku 3521 Všeobecných podmínek části A04 tohoto katalogu._x000d_
</t>
  </si>
  <si>
    <t>12</t>
  </si>
  <si>
    <t>M</t>
  </si>
  <si>
    <t>63154570</t>
  </si>
  <si>
    <t>pouzdro izolační potrubní s jednostrannou Al fólií max. 250/100 °C 22/40 mm</t>
  </si>
  <si>
    <t>32</t>
  </si>
  <si>
    <t>-289314513</t>
  </si>
  <si>
    <t>13</t>
  </si>
  <si>
    <t>63154571</t>
  </si>
  <si>
    <t>pouzdro izolační potrubní s jednostrannou Al fólií max. 250/100 °C 28/40 mm</t>
  </si>
  <si>
    <t>-380270426</t>
  </si>
  <si>
    <t>14</t>
  </si>
  <si>
    <t>63154572</t>
  </si>
  <si>
    <t>pouzdro izolační potrubní s jednostrannou Al fólií max. 250/100 °C 35/40 mm</t>
  </si>
  <si>
    <t>-1123427203</t>
  </si>
  <si>
    <t>63154573</t>
  </si>
  <si>
    <t>pouzdro izolační potrubní s jednostrannou Al fólií max. 250/100 °C 42/40 mm</t>
  </si>
  <si>
    <t>-109682836</t>
  </si>
  <si>
    <t>63154604</t>
  </si>
  <si>
    <t>pouzdro izolační potrubní s jednostrannou Al fólií max. 250/100 °C 48/50 mm</t>
  </si>
  <si>
    <t>783885650</t>
  </si>
  <si>
    <t>17</t>
  </si>
  <si>
    <t>63154605</t>
  </si>
  <si>
    <t>pouzdro izolační potrubní s jednostrannou Al fólií max. 250/100 °C 60/50 mm</t>
  </si>
  <si>
    <t>1670424081</t>
  </si>
  <si>
    <t>18</t>
  </si>
  <si>
    <t>998713103</t>
  </si>
  <si>
    <t>Přesun hmot pro izolace tepelné stanovený z hmotnosti přesunovaného materiálu vodorovná dopravní vzdálenost do 50 m v objektech výšky přes 12 m do 24 m</t>
  </si>
  <si>
    <t>1531066105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</si>
  <si>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</si>
  <si>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</si>
  <si>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</si>
  <si>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19</t>
  </si>
  <si>
    <t>721140802</t>
  </si>
  <si>
    <t>Demontáž potrubí z litinových trub odpadních nebo dešťových do DN 100</t>
  </si>
  <si>
    <t>-719746328</t>
  </si>
  <si>
    <t>20</t>
  </si>
  <si>
    <t>721140806</t>
  </si>
  <si>
    <t>Demontáž potrubí z litinových trub odpadních nebo dešťových přes 100 do DN 200</t>
  </si>
  <si>
    <t>-1016895649</t>
  </si>
  <si>
    <t>721140913</t>
  </si>
  <si>
    <t>Opravy odpadního potrubí litinového propojení dosavadního potrubí DN 75</t>
  </si>
  <si>
    <t>kus</t>
  </si>
  <si>
    <t>389041066</t>
  </si>
  <si>
    <t>22</t>
  </si>
  <si>
    <t>721140915</t>
  </si>
  <si>
    <t>Opravy odpadního potrubí litinového propojení dosavadního potrubí DN 100</t>
  </si>
  <si>
    <t>-1061008143</t>
  </si>
  <si>
    <t>23</t>
  </si>
  <si>
    <t>721140916</t>
  </si>
  <si>
    <t>Opravy odpadního potrubí litinového propojení dosavadního potrubí DN 125</t>
  </si>
  <si>
    <t>-857528233</t>
  </si>
  <si>
    <t>24</t>
  </si>
  <si>
    <t>721171803</t>
  </si>
  <si>
    <t>Demontáž potrubí z novodurových trub odpadních nebo připojovacích do D 75</t>
  </si>
  <si>
    <t>-1575352368</t>
  </si>
  <si>
    <t xml:space="preserve">Poznámka k souboru cen:_x000d_
1. Demontáž plstěných pásů se oceňuje cenami souboru cen 722 18-18 Demontáž plstěných pásů z trub, části B 02._x000d_
</t>
  </si>
  <si>
    <t>25</t>
  </si>
  <si>
    <t>721174024</t>
  </si>
  <si>
    <t>Potrubí z plastových trub polypropylenové odpadní (svislé) DN 75</t>
  </si>
  <si>
    <t>2051551090</t>
  </si>
  <si>
    <t xml:space="preserve">Poznámka k souboru cen:_x000d_
1. Cenami -3315 až -3317 se oceňuje svislé potrubí od střešního vtoku po čisticí kus._x000d_
2. Ochrany odpadního a připojovacího potrubí z plastových trub se oceňují cenami souboru cen 722 18- . . Ochrana potrubí, části A 02._x000d_
</t>
  </si>
  <si>
    <t>26</t>
  </si>
  <si>
    <t>721174025</t>
  </si>
  <si>
    <t>Potrubí z plastových trub polypropylenové odpadní (svislé) DN 110</t>
  </si>
  <si>
    <t>434430533</t>
  </si>
  <si>
    <t>27</t>
  </si>
  <si>
    <t>721174042</t>
  </si>
  <si>
    <t>Potrubí z plastových trub polypropylenové připojovací DN 40</t>
  </si>
  <si>
    <t>2076790094</t>
  </si>
  <si>
    <t>28</t>
  </si>
  <si>
    <t>7211740421</t>
  </si>
  <si>
    <t>Potrubí z plastových trub polypropylenové připojovací DN 32</t>
  </si>
  <si>
    <t>-717637699</t>
  </si>
  <si>
    <t>29</t>
  </si>
  <si>
    <t>721174043</t>
  </si>
  <si>
    <t>Potrubí z plastových trub polypropylenové připojovací DN 50</t>
  </si>
  <si>
    <t>-1060398384</t>
  </si>
  <si>
    <t>30</t>
  </si>
  <si>
    <t>721175113</t>
  </si>
  <si>
    <t>Potrubí z plastových trub polypropylenové vysoce tlumící zvuk třívrstvé odpadní (svislé) DN 125</t>
  </si>
  <si>
    <t>418573864</t>
  </si>
  <si>
    <t>31</t>
  </si>
  <si>
    <t>721194104</t>
  </si>
  <si>
    <t>Vyměření přípojek na potrubí vyvedení a upevnění odpadních výpustek DN 40</t>
  </si>
  <si>
    <t>1101444562</t>
  </si>
  <si>
    <t xml:space="preserve">Poznámka k souboru cen:_x000d_
1. Cenami lze oceňovat i vyvedení a upevnění odpadních výpustek ke strojům a zařízením._x000d_
2. Potrubí odpadních výpustek se oceňují cenami souboru cen 721 17- . . Potrubí z plastových trub, části A 01._x000d_
</t>
  </si>
  <si>
    <t>721194105</t>
  </si>
  <si>
    <t>Vyměření přípojek na potrubí vyvedení a upevnění odpadních výpustek DN 50</t>
  </si>
  <si>
    <t>-1176064676</t>
  </si>
  <si>
    <t>33</t>
  </si>
  <si>
    <t>721194109</t>
  </si>
  <si>
    <t>Vyměření přípojek na potrubí vyvedení a upevnění odpadních výpustek DN 100</t>
  </si>
  <si>
    <t>-291661500</t>
  </si>
  <si>
    <t>34</t>
  </si>
  <si>
    <t>721233113</t>
  </si>
  <si>
    <t>Střešní vtoky (vpusti) polypropylenové (PP) pro ploché střechy s odtokem svislým DN 125</t>
  </si>
  <si>
    <t>-1821158866</t>
  </si>
  <si>
    <t>35</t>
  </si>
  <si>
    <t>721273153</t>
  </si>
  <si>
    <t>Ventilační hlavice z polypropylenu (PP) DN 110</t>
  </si>
  <si>
    <t>-1507999577</t>
  </si>
  <si>
    <t>36</t>
  </si>
  <si>
    <t>721290111</t>
  </si>
  <si>
    <t>Zkouška těsnosti kanalizace v objektech vodou do DN 125</t>
  </si>
  <si>
    <t>748697427</t>
  </si>
  <si>
    <t xml:space="preserve">Poznámka k souboru cen:_x000d_
1. V ceně -0123 není započteno dodání média; jeho dodávka se oceňuje ve specifikaci._x000d_
</t>
  </si>
  <si>
    <t>37</t>
  </si>
  <si>
    <t>721290823</t>
  </si>
  <si>
    <t>Vnitrostaveništní přemístění vybouraných (demontovaných) hmot vnitřní kanalizace vodorovně do 100 m v objektech výšky přes 12 do 24 m</t>
  </si>
  <si>
    <t>916210563</t>
  </si>
  <si>
    <t>38</t>
  </si>
  <si>
    <t>998721103</t>
  </si>
  <si>
    <t>Přesun hmot pro vnitřní kanalizace stanovený z hmotnosti přesunovaného materiálu vodorovná dopravní vzdálenost do 50 m v objektech výšky přes 12 do 24 m</t>
  </si>
  <si>
    <t>1023272603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</si>
  <si>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</si>
  <si>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722</t>
  </si>
  <si>
    <t>Zdravotechnika - vnitřní vodovod</t>
  </si>
  <si>
    <t>39</t>
  </si>
  <si>
    <t>722130236</t>
  </si>
  <si>
    <t>Potrubí z ocelových trubek pozinkovaných závitových svařovaných běžných DN 50</t>
  </si>
  <si>
    <t>-1582451004</t>
  </si>
  <si>
    <t>40</t>
  </si>
  <si>
    <t>-1851399403</t>
  </si>
  <si>
    <t>41</t>
  </si>
  <si>
    <t>722130238</t>
  </si>
  <si>
    <t>Potrubí z ocelových trubek pozinkovaných závitových svařovaných běžných DN 80</t>
  </si>
  <si>
    <t>1643427346</t>
  </si>
  <si>
    <t>42</t>
  </si>
  <si>
    <t>722130801</t>
  </si>
  <si>
    <t>Demontáž potrubí z ocelových trubek pozinkovaných závitových do DN 25</t>
  </si>
  <si>
    <t>-655511653</t>
  </si>
  <si>
    <t>43</t>
  </si>
  <si>
    <t>722130803</t>
  </si>
  <si>
    <t>Demontáž potrubí z ocelových trubek pozinkovaných závitových přes 40 do DN 50</t>
  </si>
  <si>
    <t>-1837108903</t>
  </si>
  <si>
    <t>44</t>
  </si>
  <si>
    <t>722130805</t>
  </si>
  <si>
    <t>Demontáž potrubí z ocelových trubek pozinkovaných závitových DN 80</t>
  </si>
  <si>
    <t>-1222537049</t>
  </si>
  <si>
    <t>45</t>
  </si>
  <si>
    <t>722130901</t>
  </si>
  <si>
    <t>Opravy vodovodního potrubí z ocelových trubek pozinkovaných závitových zazátkování vývodu</t>
  </si>
  <si>
    <t>-515535844</t>
  </si>
  <si>
    <t xml:space="preserve">Poznámka k souboru cen:_x000d_
1. Množství zpětné montáže závitového potrubí (ceny -1921 až -1929) se určí podle ustanovení kapitol 351 a 352 Všeobecných podmínek části A 02._x000d_
2. Ceny položek -0991 až -0996, -1942 až -1969 platí i pro opravy vodovodního potrubí z plastových trub._x000d_
</t>
  </si>
  <si>
    <t>46</t>
  </si>
  <si>
    <t>722131931</t>
  </si>
  <si>
    <t>Opravy vodovodního potrubí z ocelových trubek pozinkovaných závitových propojení dosavadního potrubí DN 15</t>
  </si>
  <si>
    <t>-2008223919</t>
  </si>
  <si>
    <t>47</t>
  </si>
  <si>
    <t>722131932</t>
  </si>
  <si>
    <t>Opravy vodovodního potrubí z ocelových trubek pozinkovaných závitových propojení dosavadního potrubí DN 20</t>
  </si>
  <si>
    <t>-800604867</t>
  </si>
  <si>
    <t>48</t>
  </si>
  <si>
    <t>722131934</t>
  </si>
  <si>
    <t>Opravy vodovodního potrubí z ocelových trubek pozinkovaných závitových propojení dosavadního potrubí DN 32</t>
  </si>
  <si>
    <t>-1126115703</t>
  </si>
  <si>
    <t>49</t>
  </si>
  <si>
    <t>722131935</t>
  </si>
  <si>
    <t>Opravy vodovodního potrubí z ocelových trubek pozinkovaných závitových propojení dosavadního potrubí DN 40</t>
  </si>
  <si>
    <t>-1339960480</t>
  </si>
  <si>
    <t>50</t>
  </si>
  <si>
    <t>722131936</t>
  </si>
  <si>
    <t>Opravy vodovodního potrubí z ocelových trubek pozinkovaných závitových propojení dosavadního potrubí DN 50</t>
  </si>
  <si>
    <t>-1360161488</t>
  </si>
  <si>
    <t>51</t>
  </si>
  <si>
    <t>722131938</t>
  </si>
  <si>
    <t>Opravy vodovodního potrubí z ocelových trubek pozinkovaných závitových propojení dosavadního potrubí DN 80</t>
  </si>
  <si>
    <t>-654405677</t>
  </si>
  <si>
    <t>52</t>
  </si>
  <si>
    <t>722174002</t>
  </si>
  <si>
    <t>Potrubí z plastových trubek z polypropylenu (PPR) svařovaných polyfuzně PN 16 (SDR 7,4) D 20 x 2,8</t>
  </si>
  <si>
    <t>1877713557</t>
  </si>
  <si>
    <t xml:space="preserve">Poznámka k souboru cen:_x000d_
1. V cenách -4001 až -4088 jsou započteny náklady na montáž a dodávku potrubí a tvarovek._x000d_
</t>
  </si>
  <si>
    <t>53</t>
  </si>
  <si>
    <t>722174003</t>
  </si>
  <si>
    <t>Potrubí z plastových trubek z polypropylenu (PPR) svařovaných polyfuzně PN 16 (SDR 7,4) D 25 x 3,5</t>
  </si>
  <si>
    <t>-911505587</t>
  </si>
  <si>
    <t>54</t>
  </si>
  <si>
    <t>722174005</t>
  </si>
  <si>
    <t>Potrubí z plastových trubek z polypropylenu (PPR) svařovaných polyfuzně PN 16 (SDR 7,4) D 40 x 5,5</t>
  </si>
  <si>
    <t>-154419381</t>
  </si>
  <si>
    <t>55</t>
  </si>
  <si>
    <t>722174006</t>
  </si>
  <si>
    <t>Potrubí z plastových trubek z polypropylenu (PPR) svařovaných polyfuzně PN 16 (SDR 7,4) D 50 x 6,9</t>
  </si>
  <si>
    <t>-676959914</t>
  </si>
  <si>
    <t>56</t>
  </si>
  <si>
    <t>722174022</t>
  </si>
  <si>
    <t>Potrubí z plastových trubek z polypropylenu (PPR) svařovaných polyfuzně PN 20 (SDR 6) D 20 x 3,4</t>
  </si>
  <si>
    <t>-292051460</t>
  </si>
  <si>
    <t>57</t>
  </si>
  <si>
    <t>722174023</t>
  </si>
  <si>
    <t>Potrubí z plastových trubek z polypropylenu (PPR) svařovaných polyfuzně PN 20 (SDR 6) D 25 x 4,2</t>
  </si>
  <si>
    <t>-979660574</t>
  </si>
  <si>
    <t>58</t>
  </si>
  <si>
    <t>722174024</t>
  </si>
  <si>
    <t>Potrubí z plastových trubek z polypropylenu (PPR) svařovaných polyfuzně PN 20 (SDR 6) D 32 x 5,4</t>
  </si>
  <si>
    <t>-96078115</t>
  </si>
  <si>
    <t>59</t>
  </si>
  <si>
    <t>722174025</t>
  </si>
  <si>
    <t>Potrubí z plastových trubek z polypropylenu (PPR) svařovaných polyfuzně PN 20 (SDR 6) D 40 x 6,7</t>
  </si>
  <si>
    <t>-1127359958</t>
  </si>
  <si>
    <t>60</t>
  </si>
  <si>
    <t>722174026</t>
  </si>
  <si>
    <t>Potrubí z plastových trubek z polypropylenu (PPR) svařovaných polyfuzně PN 20 (SDR 6) D 50 x 8,4</t>
  </si>
  <si>
    <t>54854250</t>
  </si>
  <si>
    <t>61</t>
  </si>
  <si>
    <t>722174027</t>
  </si>
  <si>
    <t>Potrubí z plastových trubek z polypropylenu (PPR) svařovaných polyfuzně PN 20 (SDR 6) D 63 x 10,5</t>
  </si>
  <si>
    <t>138072518</t>
  </si>
  <si>
    <t>62</t>
  </si>
  <si>
    <t>722181221</t>
  </si>
  <si>
    <t>Ochrana potrubí termoizolačními trubicemi z pěnového polyetylenu PE přilepenými v příčných a podélných spojích, tloušťky izolace přes 6 do 9 mm, vnitřního průměru izolace DN do 22 mm</t>
  </si>
  <si>
    <t>-1268750253</t>
  </si>
  <si>
    <t xml:space="preserve">Poznámka k souboru cen:_x000d_
1. V cenách -1211 až -1256 jsou započteny i náklady na dodání tepelně izolačních trubic._x000d_
</t>
  </si>
  <si>
    <t>63</t>
  </si>
  <si>
    <t>722181222</t>
  </si>
  <si>
    <t>Ochrana potrubí termoizolačními trubicemi z pěnového polyetylenu PE přilepenými v příčných a podélných spojích, tloušťky izolace přes 6 do 9 mm, vnitřního průměru izolace DN přes 22 do 45 mm</t>
  </si>
  <si>
    <t>390984980</t>
  </si>
  <si>
    <t>64</t>
  </si>
  <si>
    <t>722181223</t>
  </si>
  <si>
    <t>Ochrana potrubí termoizolačními trubicemi z pěnového polyetylenu PE přilepenými v příčných a podélných spojích, tloušťky izolace přes 6 do 9 mm, vnitřního průměru izolace DN přes 45 do 63mm</t>
  </si>
  <si>
    <t>-12475619</t>
  </si>
  <si>
    <t>65</t>
  </si>
  <si>
    <t>722181231</t>
  </si>
  <si>
    <t>Ochrana potrubí termoizolačními trubicemi z pěnového polyetylenu PE přilepenými v příčných a podélných spojích, tloušťky izolace přes 9 do 13 mm, vnitřního průměru izolace DN do 22 mm</t>
  </si>
  <si>
    <t>-578546902</t>
  </si>
  <si>
    <t>66</t>
  </si>
  <si>
    <t>722181232</t>
  </si>
  <si>
    <t>Ochrana potrubí termoizolačními trubicemi z pěnového polyetylenu PE přilepenými v příčných a podélných spojích, tloušťky izolace přes 9 do 13 mm, vnitřního průměru izolace DN přes 22 do 45 mm</t>
  </si>
  <si>
    <t>1694448584</t>
  </si>
  <si>
    <t>67</t>
  </si>
  <si>
    <t>722181244</t>
  </si>
  <si>
    <t>Ochrana potrubí termoizolačními trubicemi z pěnového polyetylenu PE přilepenými v příčných a podélných spojích, tloušťky izolace přes 13 do 20 mm, vnitřního průměru izolace DN přes 63 do 89 mm</t>
  </si>
  <si>
    <t>-681188252</t>
  </si>
  <si>
    <t>68</t>
  </si>
  <si>
    <t>1173571447</t>
  </si>
  <si>
    <t>69</t>
  </si>
  <si>
    <t>722181251</t>
  </si>
  <si>
    <t>Ochrana potrubí termoizolačními trubicemi z pěnového polyetylenu PE přilepenými v příčných a podélných spojích, tloušťky izolace přes 20 do 25 mm, vnitřního průměru izolace DN do 22 mm</t>
  </si>
  <si>
    <t>-885853248</t>
  </si>
  <si>
    <t>70</t>
  </si>
  <si>
    <t>722181252</t>
  </si>
  <si>
    <t>Ochrana potrubí termoizolačními trubicemi z pěnového polyetylenu PE přilepenými v příčných a podélných spojích, tloušťky izolace přes 20 do 25 mm, vnitřního průměru izolace DN přes 22 do 45 mm</t>
  </si>
  <si>
    <t>-1411812815</t>
  </si>
  <si>
    <t>71</t>
  </si>
  <si>
    <t>722181253</t>
  </si>
  <si>
    <t>Ochrana potrubí termoizolačními trubicemi z pěnového polyetylenu PE přilepenými v příčných a podélných spojích, tloušťky izolace přes 20 do 25 mm, vnitřního průměru izolace DN přes 45 do 63 mm</t>
  </si>
  <si>
    <t>-1413924866</t>
  </si>
  <si>
    <t>72</t>
  </si>
  <si>
    <t>722182011</t>
  </si>
  <si>
    <t>Podpůrný žlab pro potrubí průměru D 20</t>
  </si>
  <si>
    <t>1326023149</t>
  </si>
  <si>
    <t xml:space="preserve">Poznámka k souboru cen:_x000d_
1. V cenách jsou započítány náklady na dodávku a montáž podpůrného žlabu._x000d_
2. Ceny neobsahují náklady na zavěšení potrubí, ty jsou zahrnuty v cenách potrubí._x000d_
</t>
  </si>
  <si>
    <t>73</t>
  </si>
  <si>
    <t>722182012</t>
  </si>
  <si>
    <t>Podpůrný žlab pro potrubí průměru D 25</t>
  </si>
  <si>
    <t>-746015292</t>
  </si>
  <si>
    <t>74</t>
  </si>
  <si>
    <t>722182013</t>
  </si>
  <si>
    <t>Podpůrný žlab pro potrubí průměru D 32</t>
  </si>
  <si>
    <t>-929610505</t>
  </si>
  <si>
    <t>75</t>
  </si>
  <si>
    <t>722182014</t>
  </si>
  <si>
    <t>Podpůrný žlab pro potrubí průměru D 40</t>
  </si>
  <si>
    <t>-545966534</t>
  </si>
  <si>
    <t>76</t>
  </si>
  <si>
    <t>722182015</t>
  </si>
  <si>
    <t>Podpůrný žlab pro potrubí průměru D 50</t>
  </si>
  <si>
    <t>687699116</t>
  </si>
  <si>
    <t>77</t>
  </si>
  <si>
    <t>722182016</t>
  </si>
  <si>
    <t>Podpůrný žlab pro potrubí průměru D 63</t>
  </si>
  <si>
    <t>-1838045586</t>
  </si>
  <si>
    <t>78</t>
  </si>
  <si>
    <t>722190401</t>
  </si>
  <si>
    <t>Zřízení přípojek na potrubí vyvedení a upevnění výpustek do DN 25</t>
  </si>
  <si>
    <t>69365434</t>
  </si>
  <si>
    <t xml:space="preserve">Poznámka k souboru cen:_x000d_
1. Cenami -0401 až -0403 se oceňuje vyvedení a upevnění výpustek zařizovacích předmětů a výtokových armatur._x000d_
2. Potrubí vodovodních přípojek k zařizovacím předmětům, výtokovým armaturám, případně strojům a zařízením se oceňuje příslušnými cenami potrubí jako rozvod._x000d_
</t>
  </si>
  <si>
    <t>79</t>
  </si>
  <si>
    <t>722190402</t>
  </si>
  <si>
    <t>Zřízení přípojek na potrubí vyvedení a upevnění výpustek přes 25 do DN 50</t>
  </si>
  <si>
    <t>-1290180999</t>
  </si>
  <si>
    <t>80</t>
  </si>
  <si>
    <t>722220111</t>
  </si>
  <si>
    <t>Armatury s jedním závitem nástěnky pro výtokový ventil G 1/2</t>
  </si>
  <si>
    <t>-1188499515</t>
  </si>
  <si>
    <t xml:space="preserve">Poznámka k souboru cen:_x000d_
1. Cenami -9101 až -9106 nelze oceňovat montáž nástěnek._x000d_
2. V cenách –0111 až -0122 je započteno i vyvedení a upevnění výpustek._x000d_
</t>
  </si>
  <si>
    <t>81</t>
  </si>
  <si>
    <t>722220121</t>
  </si>
  <si>
    <t>Armatury s jedním závitem nástěnky pro baterii G 1/2</t>
  </si>
  <si>
    <t>pár</t>
  </si>
  <si>
    <t>-1539170283</t>
  </si>
  <si>
    <t>82</t>
  </si>
  <si>
    <t>722231077</t>
  </si>
  <si>
    <t>Armatury se dvěma závity ventily zpětné mosazné PN 10 do 110°C G 2</t>
  </si>
  <si>
    <t>1131677532</t>
  </si>
  <si>
    <t>83</t>
  </si>
  <si>
    <t>722232043</t>
  </si>
  <si>
    <t>Armatury se dvěma závity kulové kohouty PN 42 do 185 °C přímé vnitřní závit G 1/2</t>
  </si>
  <si>
    <t>-134992171</t>
  </si>
  <si>
    <t>84</t>
  </si>
  <si>
    <t>722232047</t>
  </si>
  <si>
    <t>Armatury se dvěma závity kulové kohouty PN 42 do 185 °C přímé vnitřní závit G 6/4</t>
  </si>
  <si>
    <t>362736721</t>
  </si>
  <si>
    <t>85</t>
  </si>
  <si>
    <t>722232048</t>
  </si>
  <si>
    <t>Armatury se dvěma závity kulové kohouty PN 42 do 185 °C přímé vnitřní závit G 2</t>
  </si>
  <si>
    <t>1943396056</t>
  </si>
  <si>
    <t>86</t>
  </si>
  <si>
    <t>722232050</t>
  </si>
  <si>
    <t>Armatury se dvěma závity kulové kohouty PN 42 do 185 °C přímé vnitřní závit G 3</t>
  </si>
  <si>
    <t>-277812726</t>
  </si>
  <si>
    <t>87</t>
  </si>
  <si>
    <t>722232061</t>
  </si>
  <si>
    <t>Armatury se dvěma závity kulové kohouty PN 42 do 185 °C přímé vnitřní závit s vypouštěním G 1/2</t>
  </si>
  <si>
    <t>-2021117388</t>
  </si>
  <si>
    <t>88</t>
  </si>
  <si>
    <t>722232062</t>
  </si>
  <si>
    <t>Armatury se dvěma závity kulové kohouty PN 42 do 185 °C přímé vnitřní závit s vypouštěním G 3/4</t>
  </si>
  <si>
    <t>-424003125</t>
  </si>
  <si>
    <t>89</t>
  </si>
  <si>
    <t>722232064</t>
  </si>
  <si>
    <t>Armatury se dvěma závity kulové kohouty PN 42 do 185 °C přímé vnitřní závit s vypouštěním G 5/4</t>
  </si>
  <si>
    <t>-1456861748</t>
  </si>
  <si>
    <t>90</t>
  </si>
  <si>
    <t>722232065</t>
  </si>
  <si>
    <t>Armatury se dvěma závity kulové kohouty PN 42 do 185 °C přímé vnitřní závit s vypouštěním G 6/4</t>
  </si>
  <si>
    <t>-133271026</t>
  </si>
  <si>
    <t>91</t>
  </si>
  <si>
    <t>722232066</t>
  </si>
  <si>
    <t>Armatury se dvěma závity kulové kohouty PN 42 do 185 °C přímé vnitřní závit s vypouštěním G 2</t>
  </si>
  <si>
    <t>-1826936037</t>
  </si>
  <si>
    <t>92</t>
  </si>
  <si>
    <t>722290226</t>
  </si>
  <si>
    <t>Zkoušky, proplach a desinfekce vodovodního potrubí zkoušky těsnosti vodovodního potrubí závitového do DN 50</t>
  </si>
  <si>
    <t>-1672049694</t>
  </si>
  <si>
    <t xml:space="preserve">Poznámka k souboru cen:_x000d_
1. Cenami se oceňují dílčí zkoušky těsnosti vodovodního potrubí, které bude v dalším pracovním postupu zakryto nebo se stane nepřístupným._x000d_
2. Cenami nelze oceňovat celkové zkoušky těsnosti rozvodů vodovodního potrubí._x000d_
3. V cenách je započteno i dodání vody, uzavření a zabezpečení konců potrubí._x000d_
4. V cenách -0234 a -0237 je započteno i dodání desinfekčního prostředku._x000d_
</t>
  </si>
  <si>
    <t>93</t>
  </si>
  <si>
    <t>722290229</t>
  </si>
  <si>
    <t>Zkoušky, proplach a desinfekce vodovodního potrubí zkoušky těsnosti vodovodního potrubí závitového přes DN 50 do DN 100</t>
  </si>
  <si>
    <t>90400122</t>
  </si>
  <si>
    <t>94</t>
  </si>
  <si>
    <t>722290234</t>
  </si>
  <si>
    <t>Zkoušky, proplach a desinfekce vodovodního potrubí proplach a desinfekce vodovodního potrubí do DN 80</t>
  </si>
  <si>
    <t>1270890210</t>
  </si>
  <si>
    <t>95</t>
  </si>
  <si>
    <t>722290823</t>
  </si>
  <si>
    <t>Vnitrostaveništní přemístění vybouraných (demontovaných) hmot vnitřní vodovod vodorovně do 100 m v objektech výšky přes 12 do 24 m</t>
  </si>
  <si>
    <t>108182192</t>
  </si>
  <si>
    <t>96</t>
  </si>
  <si>
    <t>998722103</t>
  </si>
  <si>
    <t>Přesun hmot pro vnitřní vodovod stanovený z hmotnosti přesunovaného materiálu vodorovná dopravní vzdálenost do 50 m v objektech výšky přes 12 do 24 m</t>
  </si>
  <si>
    <t>-675467670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</si>
  <si>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</si>
  <si>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725</t>
  </si>
  <si>
    <t>Zdravotechnika - zařizovací předměty</t>
  </si>
  <si>
    <t>97</t>
  </si>
  <si>
    <t>725110811</t>
  </si>
  <si>
    <t>Demontáž klozetů splachovacích s nádrží nebo tlakovým splachovačem</t>
  </si>
  <si>
    <t>soubor</t>
  </si>
  <si>
    <t>1841943683</t>
  </si>
  <si>
    <t>98</t>
  </si>
  <si>
    <t>725111132</t>
  </si>
  <si>
    <t>Zařízení záchodů splachovače nádržkové plastové nízkopoložené nebo vysokopoložené</t>
  </si>
  <si>
    <t>302754968</t>
  </si>
  <si>
    <t xml:space="preserve">Poznámka k souboru cen:_x000d_
1. V cenách -1351, -1361 není započten napájecí zdroj._x000d_
2. V cenách jsou započtená klozetová sedátka._x000d_
</t>
  </si>
  <si>
    <t>99</t>
  </si>
  <si>
    <t>725112171</t>
  </si>
  <si>
    <t>Zařízení záchodů kombi klozety s hlubokým splachováním odpad vodorovný</t>
  </si>
  <si>
    <t>-831775273</t>
  </si>
  <si>
    <t>100</t>
  </si>
  <si>
    <t>725210821</t>
  </si>
  <si>
    <t>Demontáž umyvadel bez výtokových armatur umyvadel</t>
  </si>
  <si>
    <t>-1951926512</t>
  </si>
  <si>
    <t>101</t>
  </si>
  <si>
    <t>725211622</t>
  </si>
  <si>
    <t>Umyvadla keramická bez výtokových armatur se zápachovou uzávěrkou připevněná na stěnu šrouby bílá se sloupem 550 mm</t>
  </si>
  <si>
    <t>-1890375450</t>
  </si>
  <si>
    <t xml:space="preserve">Poznámka k souboru cen:_x000d_
1. V cenách -2101 a -2102 je započteno i dodání zápachové uzávěrky._x000d_
2. V cenách –4112-14, -4141-43, -4151-56, -4161-63, -4211, 21, 31, není započten napájecí zdroj_x000d_
3. V cenách -1651, -1656 a -1661, -1666 není započteno dodání skříňky._x000d_
</t>
  </si>
  <si>
    <t>102</t>
  </si>
  <si>
    <t>725214113</t>
  </si>
  <si>
    <t>Umyvadla umyvadla nerezová automatická na stěnu 560x435 mm</t>
  </si>
  <si>
    <t>1447070471</t>
  </si>
  <si>
    <t>103</t>
  </si>
  <si>
    <t>725240811</t>
  </si>
  <si>
    <t>Demontáž sprchových kabin a vaniček bez výtokových armatur kabin</t>
  </si>
  <si>
    <t>-1622138598</t>
  </si>
  <si>
    <t>104</t>
  </si>
  <si>
    <t>725240812</t>
  </si>
  <si>
    <t>Demontáž sprchových kabin a vaniček bez výtokových armatur vaniček</t>
  </si>
  <si>
    <t>779602251</t>
  </si>
  <si>
    <t>105</t>
  </si>
  <si>
    <t>725241127</t>
  </si>
  <si>
    <t>Sprchové vaničky akrylátové obdélníkové 1200x800 mm</t>
  </si>
  <si>
    <t>464597046</t>
  </si>
  <si>
    <t xml:space="preserve">Poznámka k souboru cen:_x000d_
1. V cenách -1111-1112 a -1212-1213 nejsou započteny náklady na podezdívky vaniček, tyto se oceňují cenami 278 23-11.. Podezdívka (základ) cihelná_x000d_
2. V cenách -1111-1112 a -1212-1213 nejsou započteny náklady na obezdívky vaniček, tyto se oceňují cenami 346 24-43.. Obezdívka koupelnových van_x000d_
3. V ceně -1901 nejsou započteny náklady na dodání sprchové vaničky_x000d_
</t>
  </si>
  <si>
    <t>106</t>
  </si>
  <si>
    <t>725244155</t>
  </si>
  <si>
    <t>Sprchové dveře a zástěny dveře sprchové do niky polorámové skleněné tl. 6 mm dveře otvíravé dvoukřídlové, na vaničku šířky 1200 mm</t>
  </si>
  <si>
    <t>-1667018320</t>
  </si>
  <si>
    <t xml:space="preserve">Poznámka k souboru cen:_x000d_
1. V cenách -4904-4907 nejsou započteny náklady na dodání sprchových dveří a zástěn._x000d_
</t>
  </si>
  <si>
    <t>107</t>
  </si>
  <si>
    <t>725310828</t>
  </si>
  <si>
    <t>Demontáž dřezů jednodílných bez výtokových armatur velkokuchyňských</t>
  </si>
  <si>
    <t>-1714019763</t>
  </si>
  <si>
    <t>108</t>
  </si>
  <si>
    <t>725319111</t>
  </si>
  <si>
    <t>Dřezy bez výtokových armatur montáž dřezů ostatních typů</t>
  </si>
  <si>
    <t>339675611</t>
  </si>
  <si>
    <t xml:space="preserve">Poznámka k souboru cen:_x000d_
1. V ceně -1131 není započtena úhelníková příchytka._x000d_
2. V cenách -1141, není započten napájecí zdroj._x000d_
</t>
  </si>
  <si>
    <t>109</t>
  </si>
  <si>
    <t>55231370</t>
  </si>
  <si>
    <t>dvojdřez nerez se zadní stěnou a zabudovanými senzory</t>
  </si>
  <si>
    <t>1198536693</t>
  </si>
  <si>
    <t>110</t>
  </si>
  <si>
    <t>55231362</t>
  </si>
  <si>
    <t>dřez velkokapacitní 700x700x850 mm</t>
  </si>
  <si>
    <t>-1691526189</t>
  </si>
  <si>
    <t>111</t>
  </si>
  <si>
    <t>725320828</t>
  </si>
  <si>
    <t>Demontáž dřezů dvojitých bez výtokových armatur velkokuchyňských</t>
  </si>
  <si>
    <t>770518612</t>
  </si>
  <si>
    <t>112</t>
  </si>
  <si>
    <t>725330820</t>
  </si>
  <si>
    <t>Demontáž výlevek bez výtokových armatur a bez nádrže a splachovacího potrubí diturvitových</t>
  </si>
  <si>
    <t>1394382267</t>
  </si>
  <si>
    <t>113</t>
  </si>
  <si>
    <t>725331111</t>
  </si>
  <si>
    <t>Výlevky bez výtokových armatur a splachovací nádrže keramické se sklopnou plastovou mřížkou 425 mm</t>
  </si>
  <si>
    <t>-186713143</t>
  </si>
  <si>
    <t>114</t>
  </si>
  <si>
    <t>725590813</t>
  </si>
  <si>
    <t>Vnitrostaveništní přemístění vybouraných (demontovaných) hmot zařizovacích předmětů vodorovně do 100 m v objektech výšky přes 12 do 24 m</t>
  </si>
  <si>
    <t>-1885940818</t>
  </si>
  <si>
    <t>115</t>
  </si>
  <si>
    <t>725810811</t>
  </si>
  <si>
    <t>Demontáž výtokových ventilů nástěnných</t>
  </si>
  <si>
    <t>1772531836</t>
  </si>
  <si>
    <t>116</t>
  </si>
  <si>
    <t>725813111</t>
  </si>
  <si>
    <t>Ventily rohové bez připojovací trubičky nebo flexi hadičky G 1/2</t>
  </si>
  <si>
    <t>1321717173</t>
  </si>
  <si>
    <t>117</t>
  </si>
  <si>
    <t>725813112</t>
  </si>
  <si>
    <t>Ventily rohové bez připojovací trubičky nebo flexi hadičky pračkové G 3/4</t>
  </si>
  <si>
    <t>1293120927</t>
  </si>
  <si>
    <t>118</t>
  </si>
  <si>
    <t>725820801</t>
  </si>
  <si>
    <t>Demontáž baterií nástěnných do G 3/4</t>
  </si>
  <si>
    <t>250974460</t>
  </si>
  <si>
    <t>119</t>
  </si>
  <si>
    <t>725821316</t>
  </si>
  <si>
    <t>Baterie dřezové nástěnné pákové s otáčivým plochým ústím a délkou ramínka 300 mm</t>
  </si>
  <si>
    <t>88110084</t>
  </si>
  <si>
    <t xml:space="preserve">Poznámka k souboru cen:_x000d_
1. V ceně -1422 není započten napájecí zdroj._x000d_
</t>
  </si>
  <si>
    <t>120</t>
  </si>
  <si>
    <t>1280761249</t>
  </si>
  <si>
    <t>121</t>
  </si>
  <si>
    <t>725822642</t>
  </si>
  <si>
    <t>Baterie umyvadlové stojánkové automatické senzorové přívodem teplé a studené vody</t>
  </si>
  <si>
    <t>-1252273134</t>
  </si>
  <si>
    <t xml:space="preserve">Poznámka k souboru cen:_x000d_
1. V cenách –2654, 56, -9101-9202 není započten napájecí zdroj._x000d_
</t>
  </si>
  <si>
    <t>122</t>
  </si>
  <si>
    <t>725840850</t>
  </si>
  <si>
    <t>Demontáž baterií sprchových diferenciálních do G 3/4 x 1</t>
  </si>
  <si>
    <t>247208379</t>
  </si>
  <si>
    <t>123</t>
  </si>
  <si>
    <t>725841332</t>
  </si>
  <si>
    <t>Baterie sprchové podomítkové (zápustné) s přepínačem a pohyblivým držákem</t>
  </si>
  <si>
    <t>-2021583295</t>
  </si>
  <si>
    <t xml:space="preserve">Poznámka k souboru cen:_x000d_
1. V cenách –1353-54 není započten napájecí zdroj._x000d_
</t>
  </si>
  <si>
    <t>124</t>
  </si>
  <si>
    <t>725860811</t>
  </si>
  <si>
    <t>Demontáž zápachových uzávěrek pro zařizovací předměty jednoduchých</t>
  </si>
  <si>
    <t>205634052</t>
  </si>
  <si>
    <t>125</t>
  </si>
  <si>
    <t>725860812</t>
  </si>
  <si>
    <t>Demontáž zápachových uzávěrek pro zařizovací předměty dvojitých</t>
  </si>
  <si>
    <t>-1771489168</t>
  </si>
  <si>
    <t>126</t>
  </si>
  <si>
    <t>725861102</t>
  </si>
  <si>
    <t>Zápachové uzávěrky zařizovacích předmětů pro umyvadla DN 40</t>
  </si>
  <si>
    <t>2122607690</t>
  </si>
  <si>
    <t xml:space="preserve">Poznámka k souboru cen:_x000d_
1. Pro volbu cen zápachových uzávěrek je rozhodující vnější průměr připojovací trubky._x000d_
2. V cenách je započteno i propojení zápachové uzávěrky s odpadní výpustkou._x000d_
3. Cenami zápachových uzávěrek nelze oceňovat zápachové uzávěrky, pokud jsou započteny v cenách zařizovacích předmětů._x000d_
4. Přechodové tvarovky pro připojení k armaturám se oceňují samostatně cenami souboru cen 722 22-.._x000d_
</t>
  </si>
  <si>
    <t>127</t>
  </si>
  <si>
    <t>725862103</t>
  </si>
  <si>
    <t>Zápachové uzávěrky zařizovacích předmětů pro dřezy DN 40/50</t>
  </si>
  <si>
    <t>-1263949410</t>
  </si>
  <si>
    <t>128</t>
  </si>
  <si>
    <t>725862123</t>
  </si>
  <si>
    <t>Zápachové uzávěrky zařizovacích předmětů pro dvojdřezy s přípojkou pro pračku nebo myčku DN 40/50</t>
  </si>
  <si>
    <t>-187064141</t>
  </si>
  <si>
    <t>129</t>
  </si>
  <si>
    <t>725865312</t>
  </si>
  <si>
    <t>Zápachové uzávěrky zařizovacích předmětů pro vany sprchových koutů s kulovým kloubem na odtoku DN 40/50 a odpadním ventilem</t>
  </si>
  <si>
    <t>-300839536</t>
  </si>
  <si>
    <t>130</t>
  </si>
  <si>
    <t>725865501</t>
  </si>
  <si>
    <t>Zápachové uzávěrky zařizovacích předmětů odpadní soupravy se zápachovou uzávěrkou DN 40/50</t>
  </si>
  <si>
    <t>-1350703032</t>
  </si>
  <si>
    <t>131</t>
  </si>
  <si>
    <t>725980122</t>
  </si>
  <si>
    <t>Dvířka 15/20</t>
  </si>
  <si>
    <t>-1821331726</t>
  </si>
  <si>
    <t>132</t>
  </si>
  <si>
    <t>998725103</t>
  </si>
  <si>
    <t>Přesun hmot pro zařizovací předměty stanovený z hmotnosti přesunovaného materiálu vodorovná dopravní vzdálenost do 50 m v objektech výšky přes 12 do 24 m</t>
  </si>
  <si>
    <t>-818789075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</si>
  <si>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</si>
  <si>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763</t>
  </si>
  <si>
    <t>Konstrukce suché výstavby</t>
  </si>
  <si>
    <t>133</t>
  </si>
  <si>
    <t>763164215</t>
  </si>
  <si>
    <t>Obklad ze sádrokartonových desek konstrukcí dřevěných včetně ochranných úhelníků ve tvaru U rozvinuté šíře do 0,6 m, opláštěný deskou protipožární DF, tl. 12,5 mm</t>
  </si>
  <si>
    <t>875264600</t>
  </si>
  <si>
    <t xml:space="preserve">Poznámka k souboru cen:_x000d_
1. Ceny jsou určeny pro obklad trámů i sloupů._x000d_
2. V cenách jsou započteny i náklady na tmelení, výztužnou pásku a ochranu rohů úhelníky._x000d_
3. V cenách nejsou započteny náklady na základní penetrační nátěr; tyto se oceňují cenou 763 13-1714._x000d_
4. V cenách montáže obkladů nejsou započteny náklady na:_x000d_
a) desky; tato dodávka se oceňuje ve specifikaci,_x000d_
b) ochranné úhelníky; tato dodávka se oceňuje ve specifikaci,_x000d_
c) profily u obkladu konstrukcí kovových – u cen -4791 až -4793; tato dodávka se oceňuje ve specifikaci._x000d_
</t>
  </si>
  <si>
    <t>134</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</si>
  <si>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</si>
  <si>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</si>
  <si>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2048464583</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</si>
  <si>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</si>
  <si>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784</t>
  </si>
  <si>
    <t>Dokončovací práce - malby a tapety</t>
  </si>
  <si>
    <t>135</t>
  </si>
  <si>
    <t>784221101</t>
  </si>
  <si>
    <t>Malby z malířských směsí otěruvzdorných za sucha dvojnásobné, bílé za sucha otěruvzdorné dobře v místnostech výšky do 3,80 m</t>
  </si>
  <si>
    <t>442844770</t>
  </si>
  <si>
    <t xml:space="preserve">D.1.4.B - Budova B - Hlavní rozvody vody pod stropem </t>
  </si>
  <si>
    <t>-483916400</t>
  </si>
  <si>
    <t>-660831696</t>
  </si>
  <si>
    <t>1437606574</t>
  </si>
  <si>
    <t>0,65*19 'Přepočtené koeficientem množství</t>
  </si>
  <si>
    <t>682582491</t>
  </si>
  <si>
    <t>722130913</t>
  </si>
  <si>
    <t>Opravy vodovodního potrubí z ocelových trubek pozinkovaných závitových přeřezání ocelové trubky do DN 25</t>
  </si>
  <si>
    <t>-272014244</t>
  </si>
  <si>
    <t>722130916</t>
  </si>
  <si>
    <t>Opravy vodovodního potrubí z ocelových trubek pozinkovaných závitových přeřezání ocelové trubky přes 25 do DN 50</t>
  </si>
  <si>
    <t>-978150190</t>
  </si>
  <si>
    <t>2122269632</t>
  </si>
  <si>
    <t>722131933</t>
  </si>
  <si>
    <t>Opravy vodovodního potrubí z ocelových trubek pozinkovaných závitových propojení dosavadního potrubí DN 25</t>
  </si>
  <si>
    <t>1629430742</t>
  </si>
  <si>
    <t>39385785</t>
  </si>
  <si>
    <t>2006803434</t>
  </si>
  <si>
    <t>-1501839893</t>
  </si>
  <si>
    <t>722181242</t>
  </si>
  <si>
    <t>Ochrana potrubí termoizolačními trubicemi z pěnového polyetylenu PE přilepenými v příčných a podélných spojích, tloušťky izolace přes 13 do 20 mm, vnitřního průměru izolace DN přes 22 do 45 mm</t>
  </si>
  <si>
    <t>1702525572</t>
  </si>
  <si>
    <t>722181243</t>
  </si>
  <si>
    <t>Ochrana potrubí termoizolačními trubicemi z pěnového polyetylenu PE přilepenými v příčných a podélných spojích, tloušťky izolace přes 13 do 20 mm, vnitřního průměru izolace DN přes 45 do 63 mm</t>
  </si>
  <si>
    <t>-1052329254</t>
  </si>
  <si>
    <t>-700187394</t>
  </si>
  <si>
    <t>-1679257537</t>
  </si>
  <si>
    <t>2009749837</t>
  </si>
  <si>
    <t>731032007</t>
  </si>
  <si>
    <t>-20624371</t>
  </si>
  <si>
    <t>722290822</t>
  </si>
  <si>
    <t>Vnitrostaveništní přemístění vybouraných (demontovaných) hmot vnitřní vodovod vodorovně do 100 m v objektech výšky přes 6 do 12 m</t>
  </si>
  <si>
    <t>-1454992279</t>
  </si>
  <si>
    <t>998722102</t>
  </si>
  <si>
    <t>Přesun hmot pro vnitřní vodovod stanovený z hmotnosti přesunovaného materiálu vodorovná dopravní vzdálenost do 50 m v objektech výšky přes 6 do 12 m</t>
  </si>
  <si>
    <t>412823576</t>
  </si>
  <si>
    <t xml:space="preserve">D.1.4.K - Přívod teplé vody a cirkulace v kanále </t>
  </si>
  <si>
    <t>1195638424</t>
  </si>
  <si>
    <t>250059331</t>
  </si>
  <si>
    <t>-1000128772</t>
  </si>
  <si>
    <t>0,556*19 'Přepočtené koeficientem množství</t>
  </si>
  <si>
    <t>-1372006729</t>
  </si>
  <si>
    <t>63154022</t>
  </si>
  <si>
    <t>pouzdro izolační potrubní s jednostrannou Al fólií max. 250/100 °C 54/50 mm</t>
  </si>
  <si>
    <t>59021845</t>
  </si>
  <si>
    <t>63154023</t>
  </si>
  <si>
    <t>pouzdro izolační potrubní s jednostrannou Al fólií max. 250/100 °C 64/50 mm</t>
  </si>
  <si>
    <t>-48292679</t>
  </si>
  <si>
    <t>-1232870540</t>
  </si>
  <si>
    <t>381584746</t>
  </si>
  <si>
    <t>1321278139</t>
  </si>
  <si>
    <t>-1945645469</t>
  </si>
  <si>
    <t>-250082347</t>
  </si>
  <si>
    <t>-255269876</t>
  </si>
  <si>
    <t>1315809833</t>
  </si>
  <si>
    <t>-1897936602</t>
  </si>
  <si>
    <t>-1080486590</t>
  </si>
  <si>
    <t>1392530560</t>
  </si>
  <si>
    <t>1538015498</t>
  </si>
  <si>
    <t>2104811985</t>
  </si>
  <si>
    <t>-996066253</t>
  </si>
  <si>
    <t>-1457023990</t>
  </si>
  <si>
    <t>2117077081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</si>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</sst>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19"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19" fillId="0" borderId="0" xfId="0" applyFont="1" applyAlignment="1">
      <alignment horizontal="left" vertical="center"/>
    </xf>
    <xf numFmtId="0" fontId="18"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4" fontId="20"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19"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8" fillId="0" borderId="0" xfId="0" applyFont="1" applyAlignment="1" applyProtection="1">
      <alignment horizontal="left" vertical="center" wrapText="1"/>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0" borderId="1" xfId="0" applyFont="1" applyFill="1" applyBorder="1" applyAlignment="1">
      <alignment horizontal="left" vertical="center"/>
      <protection locked="0"/>
    </xf>
    <xf numFmtId="0" fontId="40" fillId="0"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c r="BS2" s="22" t="s">
        <v>8</v>
      </c>
      <c r="BT2" s="22" t="s">
        <v>9</v>
      </c>
    </row>
    <row r="3" ht="6.96"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ht="36.96"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ht="14.4" customHeight="1">
      <c r="B5" s="26"/>
      <c r="C5" s="27"/>
      <c r="D5" s="32" t="s">
        <v>15</v>
      </c>
      <c r="E5" s="27"/>
      <c r="F5" s="27"/>
      <c r="G5" s="27"/>
      <c r="H5" s="27"/>
      <c r="I5" s="27"/>
      <c r="J5" s="27"/>
      <c r="K5" s="33" t="s">
        <v>16</v>
      </c>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9"/>
      <c r="BE5" s="34" t="s">
        <v>17</v>
      </c>
      <c r="BS5" s="22" t="s">
        <v>8</v>
      </c>
    </row>
    <row r="6" ht="36.96" customHeight="1">
      <c r="B6" s="26"/>
      <c r="C6" s="27"/>
      <c r="D6" s="35" t="s">
        <v>18</v>
      </c>
      <c r="E6" s="27"/>
      <c r="F6" s="27"/>
      <c r="G6" s="27"/>
      <c r="H6" s="27"/>
      <c r="I6" s="27"/>
      <c r="J6" s="27"/>
      <c r="K6" s="36" t="s">
        <v>19</v>
      </c>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9"/>
      <c r="BE6" s="37"/>
      <c r="BS6" s="22" t="s">
        <v>8</v>
      </c>
    </row>
    <row r="7" ht="14.4" customHeight="1">
      <c r="B7" s="26"/>
      <c r="C7" s="27"/>
      <c r="D7" s="38"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8" t="s">
        <v>22</v>
      </c>
      <c r="AL7" s="27"/>
      <c r="AM7" s="27"/>
      <c r="AN7" s="33" t="s">
        <v>21</v>
      </c>
      <c r="AO7" s="27"/>
      <c r="AP7" s="27"/>
      <c r="AQ7" s="29"/>
      <c r="BE7" s="37"/>
      <c r="BS7" s="22" t="s">
        <v>8</v>
      </c>
    </row>
    <row r="8" ht="14.4" customHeight="1">
      <c r="B8" s="26"/>
      <c r="C8" s="27"/>
      <c r="D8" s="38" t="s">
        <v>23</v>
      </c>
      <c r="E8" s="27"/>
      <c r="F8" s="27"/>
      <c r="G8" s="27"/>
      <c r="H8" s="27"/>
      <c r="I8" s="27"/>
      <c r="J8" s="27"/>
      <c r="K8" s="33" t="s">
        <v>24</v>
      </c>
      <c r="L8" s="27"/>
      <c r="M8" s="27"/>
      <c r="N8" s="27"/>
      <c r="O8" s="27"/>
      <c r="P8" s="27"/>
      <c r="Q8" s="27"/>
      <c r="R8" s="27"/>
      <c r="S8" s="27"/>
      <c r="T8" s="27"/>
      <c r="U8" s="27"/>
      <c r="V8" s="27"/>
      <c r="W8" s="27"/>
      <c r="X8" s="27"/>
      <c r="Y8" s="27"/>
      <c r="Z8" s="27"/>
      <c r="AA8" s="27"/>
      <c r="AB8" s="27"/>
      <c r="AC8" s="27"/>
      <c r="AD8" s="27"/>
      <c r="AE8" s="27"/>
      <c r="AF8" s="27"/>
      <c r="AG8" s="27"/>
      <c r="AH8" s="27"/>
      <c r="AI8" s="27"/>
      <c r="AJ8" s="27"/>
      <c r="AK8" s="38" t="s">
        <v>25</v>
      </c>
      <c r="AL8" s="27"/>
      <c r="AM8" s="27"/>
      <c r="AN8" s="39" t="s">
        <v>26</v>
      </c>
      <c r="AO8" s="27"/>
      <c r="AP8" s="27"/>
      <c r="AQ8" s="29"/>
      <c r="BE8" s="37"/>
      <c r="BS8" s="22" t="s">
        <v>8</v>
      </c>
    </row>
    <row r="9" ht="14.4" customHeight="1">
      <c r="B9" s="26"/>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9"/>
      <c r="BE9" s="37"/>
      <c r="BS9" s="22" t="s">
        <v>8</v>
      </c>
    </row>
    <row r="10" ht="14.4" customHeight="1">
      <c r="B10" s="26"/>
      <c r="C10" s="27"/>
      <c r="D10" s="38" t="s">
        <v>27</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8" t="s">
        <v>28</v>
      </c>
      <c r="AL10" s="27"/>
      <c r="AM10" s="27"/>
      <c r="AN10" s="33" t="s">
        <v>21</v>
      </c>
      <c r="AO10" s="27"/>
      <c r="AP10" s="27"/>
      <c r="AQ10" s="29"/>
      <c r="BE10" s="37"/>
      <c r="BS10" s="22" t="s">
        <v>8</v>
      </c>
    </row>
    <row r="11" ht="18.48" customHeight="1">
      <c r="B11" s="26"/>
      <c r="C11" s="27"/>
      <c r="D11" s="27"/>
      <c r="E11" s="33" t="s">
        <v>24</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8" t="s">
        <v>29</v>
      </c>
      <c r="AL11" s="27"/>
      <c r="AM11" s="27"/>
      <c r="AN11" s="33" t="s">
        <v>21</v>
      </c>
      <c r="AO11" s="27"/>
      <c r="AP11" s="27"/>
      <c r="AQ11" s="29"/>
      <c r="BE11" s="37"/>
      <c r="BS11" s="22" t="s">
        <v>8</v>
      </c>
    </row>
    <row r="12" ht="6.96"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7"/>
      <c r="BS12" s="22" t="s">
        <v>8</v>
      </c>
    </row>
    <row r="13" ht="14.4" customHeight="1">
      <c r="B13" s="26"/>
      <c r="C13" s="27"/>
      <c r="D13" s="38" t="s">
        <v>30</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8" t="s">
        <v>28</v>
      </c>
      <c r="AL13" s="27"/>
      <c r="AM13" s="27"/>
      <c r="AN13" s="40" t="s">
        <v>31</v>
      </c>
      <c r="AO13" s="27"/>
      <c r="AP13" s="27"/>
      <c r="AQ13" s="29"/>
      <c r="BE13" s="37"/>
      <c r="BS13" s="22" t="s">
        <v>8</v>
      </c>
    </row>
    <row r="14">
      <c r="B14" s="26"/>
      <c r="C14" s="27"/>
      <c r="D14" s="27"/>
      <c r="E14" s="40" t="s">
        <v>31</v>
      </c>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c r="AI14" s="41"/>
      <c r="AJ14" s="41"/>
      <c r="AK14" s="38" t="s">
        <v>29</v>
      </c>
      <c r="AL14" s="27"/>
      <c r="AM14" s="27"/>
      <c r="AN14" s="40" t="s">
        <v>31</v>
      </c>
      <c r="AO14" s="27"/>
      <c r="AP14" s="27"/>
      <c r="AQ14" s="29"/>
      <c r="BE14" s="37"/>
      <c r="BS14" s="22" t="s">
        <v>8</v>
      </c>
    </row>
    <row r="15" ht="6.96"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7"/>
      <c r="BS15" s="22" t="s">
        <v>6</v>
      </c>
    </row>
    <row r="16" ht="14.4" customHeight="1">
      <c r="B16" s="26"/>
      <c r="C16" s="27"/>
      <c r="D16" s="38" t="s">
        <v>32</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8" t="s">
        <v>28</v>
      </c>
      <c r="AL16" s="27"/>
      <c r="AM16" s="27"/>
      <c r="AN16" s="33" t="s">
        <v>21</v>
      </c>
      <c r="AO16" s="27"/>
      <c r="AP16" s="27"/>
      <c r="AQ16" s="29"/>
      <c r="BE16" s="37"/>
      <c r="BS16" s="22" t="s">
        <v>6</v>
      </c>
    </row>
    <row r="17" ht="18.48" customHeight="1">
      <c r="B17" s="26"/>
      <c r="C17" s="27"/>
      <c r="D17" s="27"/>
      <c r="E17" s="33" t="s">
        <v>24</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8" t="s">
        <v>29</v>
      </c>
      <c r="AL17" s="27"/>
      <c r="AM17" s="27"/>
      <c r="AN17" s="33" t="s">
        <v>21</v>
      </c>
      <c r="AO17" s="27"/>
      <c r="AP17" s="27"/>
      <c r="AQ17" s="29"/>
      <c r="BE17" s="37"/>
      <c r="BS17" s="22" t="s">
        <v>33</v>
      </c>
    </row>
    <row r="18" ht="6.96"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7"/>
      <c r="BS18" s="22" t="s">
        <v>8</v>
      </c>
    </row>
    <row r="19" ht="14.4" customHeight="1">
      <c r="B19" s="26"/>
      <c r="C19" s="27"/>
      <c r="D19" s="38" t="s">
        <v>34</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7"/>
      <c r="BS19" s="22" t="s">
        <v>8</v>
      </c>
    </row>
    <row r="20" ht="57" customHeight="1">
      <c r="B20" s="26"/>
      <c r="C20" s="27"/>
      <c r="D20" s="27"/>
      <c r="E20" s="42" t="s">
        <v>35</v>
      </c>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27"/>
      <c r="AP20" s="27"/>
      <c r="AQ20" s="29"/>
      <c r="BE20" s="37"/>
      <c r="BS20" s="22" t="s">
        <v>6</v>
      </c>
    </row>
    <row r="21" ht="6.96"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7"/>
    </row>
    <row r="22" ht="6.96" customHeight="1">
      <c r="B22" s="26"/>
      <c r="C22" s="27"/>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27"/>
      <c r="AQ22" s="29"/>
      <c r="BE22" s="37"/>
    </row>
    <row r="23" s="1" customFormat="1" ht="25.92" customHeight="1">
      <c r="B23" s="44"/>
      <c r="C23" s="45"/>
      <c r="D23" s="46" t="s">
        <v>36</v>
      </c>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c r="AI23" s="47"/>
      <c r="AJ23" s="47"/>
      <c r="AK23" s="48">
        <f>ROUND(AG51,2)</f>
        <v>0</v>
      </c>
      <c r="AL23" s="47"/>
      <c r="AM23" s="47"/>
      <c r="AN23" s="47"/>
      <c r="AO23" s="47"/>
      <c r="AP23" s="45"/>
      <c r="AQ23" s="49"/>
      <c r="BE23" s="37"/>
    </row>
    <row r="24" s="1" customFormat="1" ht="6.96" customHeight="1">
      <c r="B24" s="44"/>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c r="AK24" s="45"/>
      <c r="AL24" s="45"/>
      <c r="AM24" s="45"/>
      <c r="AN24" s="45"/>
      <c r="AO24" s="45"/>
      <c r="AP24" s="45"/>
      <c r="AQ24" s="49"/>
      <c r="BE24" s="37"/>
    </row>
    <row r="25" s="1" customFormat="1">
      <c r="B25" s="44"/>
      <c r="C25" s="45"/>
      <c r="D25" s="45"/>
      <c r="E25" s="45"/>
      <c r="F25" s="45"/>
      <c r="G25" s="45"/>
      <c r="H25" s="45"/>
      <c r="I25" s="45"/>
      <c r="J25" s="45"/>
      <c r="K25" s="45"/>
      <c r="L25" s="50" t="s">
        <v>37</v>
      </c>
      <c r="M25" s="50"/>
      <c r="N25" s="50"/>
      <c r="O25" s="50"/>
      <c r="P25" s="45"/>
      <c r="Q25" s="45"/>
      <c r="R25" s="45"/>
      <c r="S25" s="45"/>
      <c r="T25" s="45"/>
      <c r="U25" s="45"/>
      <c r="V25" s="45"/>
      <c r="W25" s="50" t="s">
        <v>38</v>
      </c>
      <c r="X25" s="50"/>
      <c r="Y25" s="50"/>
      <c r="Z25" s="50"/>
      <c r="AA25" s="50"/>
      <c r="AB25" s="50"/>
      <c r="AC25" s="50"/>
      <c r="AD25" s="50"/>
      <c r="AE25" s="50"/>
      <c r="AF25" s="45"/>
      <c r="AG25" s="45"/>
      <c r="AH25" s="45"/>
      <c r="AI25" s="45"/>
      <c r="AJ25" s="45"/>
      <c r="AK25" s="50" t="s">
        <v>39</v>
      </c>
      <c r="AL25" s="50"/>
      <c r="AM25" s="50"/>
      <c r="AN25" s="50"/>
      <c r="AO25" s="50"/>
      <c r="AP25" s="45"/>
      <c r="AQ25" s="49"/>
      <c r="BE25" s="37"/>
    </row>
    <row r="26" s="2" customFormat="1" ht="14.4" customHeight="1">
      <c r="B26" s="51"/>
      <c r="C26" s="52"/>
      <c r="D26" s="53" t="s">
        <v>40</v>
      </c>
      <c r="E26" s="52"/>
      <c r="F26" s="53" t="s">
        <v>41</v>
      </c>
      <c r="G26" s="52"/>
      <c r="H26" s="52"/>
      <c r="I26" s="52"/>
      <c r="J26" s="52"/>
      <c r="K26" s="52"/>
      <c r="L26" s="54">
        <v>0.20999999999999999</v>
      </c>
      <c r="M26" s="52"/>
      <c r="N26" s="52"/>
      <c r="O26" s="52"/>
      <c r="P26" s="52"/>
      <c r="Q26" s="52"/>
      <c r="R26" s="52"/>
      <c r="S26" s="52"/>
      <c r="T26" s="52"/>
      <c r="U26" s="52"/>
      <c r="V26" s="52"/>
      <c r="W26" s="55">
        <f>ROUND(AZ51,2)</f>
        <v>0</v>
      </c>
      <c r="X26" s="52"/>
      <c r="Y26" s="52"/>
      <c r="Z26" s="52"/>
      <c r="AA26" s="52"/>
      <c r="AB26" s="52"/>
      <c r="AC26" s="52"/>
      <c r="AD26" s="52"/>
      <c r="AE26" s="52"/>
      <c r="AF26" s="52"/>
      <c r="AG26" s="52"/>
      <c r="AH26" s="52"/>
      <c r="AI26" s="52"/>
      <c r="AJ26" s="52"/>
      <c r="AK26" s="55">
        <f>ROUND(AV51,2)</f>
        <v>0</v>
      </c>
      <c r="AL26" s="52"/>
      <c r="AM26" s="52"/>
      <c r="AN26" s="52"/>
      <c r="AO26" s="52"/>
      <c r="AP26" s="52"/>
      <c r="AQ26" s="56"/>
      <c r="BE26" s="37"/>
    </row>
    <row r="27" s="2" customFormat="1" ht="14.4" customHeight="1">
      <c r="B27" s="51"/>
      <c r="C27" s="52"/>
      <c r="D27" s="52"/>
      <c r="E27" s="52"/>
      <c r="F27" s="53" t="s">
        <v>42</v>
      </c>
      <c r="G27" s="52"/>
      <c r="H27" s="52"/>
      <c r="I27" s="52"/>
      <c r="J27" s="52"/>
      <c r="K27" s="52"/>
      <c r="L27" s="54">
        <v>0.14999999999999999</v>
      </c>
      <c r="M27" s="52"/>
      <c r="N27" s="52"/>
      <c r="O27" s="52"/>
      <c r="P27" s="52"/>
      <c r="Q27" s="52"/>
      <c r="R27" s="52"/>
      <c r="S27" s="52"/>
      <c r="T27" s="52"/>
      <c r="U27" s="52"/>
      <c r="V27" s="52"/>
      <c r="W27" s="55">
        <f>ROUND(BA51,2)</f>
        <v>0</v>
      </c>
      <c r="X27" s="52"/>
      <c r="Y27" s="52"/>
      <c r="Z27" s="52"/>
      <c r="AA27" s="52"/>
      <c r="AB27" s="52"/>
      <c r="AC27" s="52"/>
      <c r="AD27" s="52"/>
      <c r="AE27" s="52"/>
      <c r="AF27" s="52"/>
      <c r="AG27" s="52"/>
      <c r="AH27" s="52"/>
      <c r="AI27" s="52"/>
      <c r="AJ27" s="52"/>
      <c r="AK27" s="55">
        <f>ROUND(AW51,2)</f>
        <v>0</v>
      </c>
      <c r="AL27" s="52"/>
      <c r="AM27" s="52"/>
      <c r="AN27" s="52"/>
      <c r="AO27" s="52"/>
      <c r="AP27" s="52"/>
      <c r="AQ27" s="56"/>
      <c r="BE27" s="37"/>
    </row>
    <row r="28" hidden="1" s="2" customFormat="1" ht="14.4" customHeight="1">
      <c r="B28" s="51"/>
      <c r="C28" s="52"/>
      <c r="D28" s="52"/>
      <c r="E28" s="52"/>
      <c r="F28" s="53" t="s">
        <v>43</v>
      </c>
      <c r="G28" s="52"/>
      <c r="H28" s="52"/>
      <c r="I28" s="52"/>
      <c r="J28" s="52"/>
      <c r="K28" s="52"/>
      <c r="L28" s="54">
        <v>0.20999999999999999</v>
      </c>
      <c r="M28" s="52"/>
      <c r="N28" s="52"/>
      <c r="O28" s="52"/>
      <c r="P28" s="52"/>
      <c r="Q28" s="52"/>
      <c r="R28" s="52"/>
      <c r="S28" s="52"/>
      <c r="T28" s="52"/>
      <c r="U28" s="52"/>
      <c r="V28" s="52"/>
      <c r="W28" s="55">
        <f>ROUND(BB51,2)</f>
        <v>0</v>
      </c>
      <c r="X28" s="52"/>
      <c r="Y28" s="52"/>
      <c r="Z28" s="52"/>
      <c r="AA28" s="52"/>
      <c r="AB28" s="52"/>
      <c r="AC28" s="52"/>
      <c r="AD28" s="52"/>
      <c r="AE28" s="52"/>
      <c r="AF28" s="52"/>
      <c r="AG28" s="52"/>
      <c r="AH28" s="52"/>
      <c r="AI28" s="52"/>
      <c r="AJ28" s="52"/>
      <c r="AK28" s="55">
        <v>0</v>
      </c>
      <c r="AL28" s="52"/>
      <c r="AM28" s="52"/>
      <c r="AN28" s="52"/>
      <c r="AO28" s="52"/>
      <c r="AP28" s="52"/>
      <c r="AQ28" s="56"/>
      <c r="BE28" s="37"/>
    </row>
    <row r="29" hidden="1" s="2" customFormat="1" ht="14.4" customHeight="1">
      <c r="B29" s="51"/>
      <c r="C29" s="52"/>
      <c r="D29" s="52"/>
      <c r="E29" s="52"/>
      <c r="F29" s="53" t="s">
        <v>44</v>
      </c>
      <c r="G29" s="52"/>
      <c r="H29" s="52"/>
      <c r="I29" s="52"/>
      <c r="J29" s="52"/>
      <c r="K29" s="52"/>
      <c r="L29" s="54">
        <v>0.14999999999999999</v>
      </c>
      <c r="M29" s="52"/>
      <c r="N29" s="52"/>
      <c r="O29" s="52"/>
      <c r="P29" s="52"/>
      <c r="Q29" s="52"/>
      <c r="R29" s="52"/>
      <c r="S29" s="52"/>
      <c r="T29" s="52"/>
      <c r="U29" s="52"/>
      <c r="V29" s="52"/>
      <c r="W29" s="55">
        <f>ROUND(BC51,2)</f>
        <v>0</v>
      </c>
      <c r="X29" s="52"/>
      <c r="Y29" s="52"/>
      <c r="Z29" s="52"/>
      <c r="AA29" s="52"/>
      <c r="AB29" s="52"/>
      <c r="AC29" s="52"/>
      <c r="AD29" s="52"/>
      <c r="AE29" s="52"/>
      <c r="AF29" s="52"/>
      <c r="AG29" s="52"/>
      <c r="AH29" s="52"/>
      <c r="AI29" s="52"/>
      <c r="AJ29" s="52"/>
      <c r="AK29" s="55">
        <v>0</v>
      </c>
      <c r="AL29" s="52"/>
      <c r="AM29" s="52"/>
      <c r="AN29" s="52"/>
      <c r="AO29" s="52"/>
      <c r="AP29" s="52"/>
      <c r="AQ29" s="56"/>
      <c r="BE29" s="37"/>
    </row>
    <row r="30" hidden="1" s="2" customFormat="1" ht="14.4" customHeight="1">
      <c r="B30" s="51"/>
      <c r="C30" s="52"/>
      <c r="D30" s="52"/>
      <c r="E30" s="52"/>
      <c r="F30" s="53" t="s">
        <v>45</v>
      </c>
      <c r="G30" s="52"/>
      <c r="H30" s="52"/>
      <c r="I30" s="52"/>
      <c r="J30" s="52"/>
      <c r="K30" s="52"/>
      <c r="L30" s="54">
        <v>0</v>
      </c>
      <c r="M30" s="52"/>
      <c r="N30" s="52"/>
      <c r="O30" s="52"/>
      <c r="P30" s="52"/>
      <c r="Q30" s="52"/>
      <c r="R30" s="52"/>
      <c r="S30" s="52"/>
      <c r="T30" s="52"/>
      <c r="U30" s="52"/>
      <c r="V30" s="52"/>
      <c r="W30" s="55">
        <f>ROUND(BD51,2)</f>
        <v>0</v>
      </c>
      <c r="X30" s="52"/>
      <c r="Y30" s="52"/>
      <c r="Z30" s="52"/>
      <c r="AA30" s="52"/>
      <c r="AB30" s="52"/>
      <c r="AC30" s="52"/>
      <c r="AD30" s="52"/>
      <c r="AE30" s="52"/>
      <c r="AF30" s="52"/>
      <c r="AG30" s="52"/>
      <c r="AH30" s="52"/>
      <c r="AI30" s="52"/>
      <c r="AJ30" s="52"/>
      <c r="AK30" s="55">
        <v>0</v>
      </c>
      <c r="AL30" s="52"/>
      <c r="AM30" s="52"/>
      <c r="AN30" s="52"/>
      <c r="AO30" s="52"/>
      <c r="AP30" s="52"/>
      <c r="AQ30" s="56"/>
      <c r="BE30" s="37"/>
    </row>
    <row r="31" s="1" customFormat="1" ht="6.96" customHeight="1">
      <c r="B31" s="44"/>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c r="AC31" s="45"/>
      <c r="AD31" s="45"/>
      <c r="AE31" s="45"/>
      <c r="AF31" s="45"/>
      <c r="AG31" s="45"/>
      <c r="AH31" s="45"/>
      <c r="AI31" s="45"/>
      <c r="AJ31" s="45"/>
      <c r="AK31" s="45"/>
      <c r="AL31" s="45"/>
      <c r="AM31" s="45"/>
      <c r="AN31" s="45"/>
      <c r="AO31" s="45"/>
      <c r="AP31" s="45"/>
      <c r="AQ31" s="49"/>
      <c r="BE31" s="37"/>
    </row>
    <row r="32" s="1" customFormat="1" ht="25.92" customHeight="1">
      <c r="B32" s="44"/>
      <c r="C32" s="57"/>
      <c r="D32" s="58" t="s">
        <v>46</v>
      </c>
      <c r="E32" s="59"/>
      <c r="F32" s="59"/>
      <c r="G32" s="59"/>
      <c r="H32" s="59"/>
      <c r="I32" s="59"/>
      <c r="J32" s="59"/>
      <c r="K32" s="59"/>
      <c r="L32" s="59"/>
      <c r="M32" s="59"/>
      <c r="N32" s="59"/>
      <c r="O32" s="59"/>
      <c r="P32" s="59"/>
      <c r="Q32" s="59"/>
      <c r="R32" s="59"/>
      <c r="S32" s="59"/>
      <c r="T32" s="60" t="s">
        <v>47</v>
      </c>
      <c r="U32" s="59"/>
      <c r="V32" s="59"/>
      <c r="W32" s="59"/>
      <c r="X32" s="61" t="s">
        <v>48</v>
      </c>
      <c r="Y32" s="59"/>
      <c r="Z32" s="59"/>
      <c r="AA32" s="59"/>
      <c r="AB32" s="59"/>
      <c r="AC32" s="59"/>
      <c r="AD32" s="59"/>
      <c r="AE32" s="59"/>
      <c r="AF32" s="59"/>
      <c r="AG32" s="59"/>
      <c r="AH32" s="59"/>
      <c r="AI32" s="59"/>
      <c r="AJ32" s="59"/>
      <c r="AK32" s="62">
        <f>SUM(AK23:AK30)</f>
        <v>0</v>
      </c>
      <c r="AL32" s="59"/>
      <c r="AM32" s="59"/>
      <c r="AN32" s="59"/>
      <c r="AO32" s="63"/>
      <c r="AP32" s="57"/>
      <c r="AQ32" s="64"/>
      <c r="BE32" s="37"/>
    </row>
    <row r="33" s="1" customFormat="1" ht="6.96" customHeight="1">
      <c r="B33" s="44"/>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L33" s="45"/>
      <c r="AM33" s="45"/>
      <c r="AN33" s="45"/>
      <c r="AO33" s="45"/>
      <c r="AP33" s="45"/>
      <c r="AQ33" s="49"/>
    </row>
    <row r="34" s="1" customFormat="1" ht="6.96" customHeight="1">
      <c r="B34" s="65"/>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K34" s="66"/>
      <c r="AL34" s="66"/>
      <c r="AM34" s="66"/>
      <c r="AN34" s="66"/>
      <c r="AO34" s="66"/>
      <c r="AP34" s="66"/>
      <c r="AQ34" s="67"/>
    </row>
    <row r="38" s="1" customFormat="1" ht="6.96" customHeight="1">
      <c r="B38" s="68"/>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69"/>
      <c r="AM38" s="69"/>
      <c r="AN38" s="69"/>
      <c r="AO38" s="69"/>
      <c r="AP38" s="69"/>
      <c r="AQ38" s="69"/>
      <c r="AR38" s="70"/>
    </row>
    <row r="39" s="1" customFormat="1" ht="36.96" customHeight="1">
      <c r="B39" s="44"/>
      <c r="C39" s="71" t="s">
        <v>49</v>
      </c>
      <c r="D39" s="72"/>
      <c r="E39" s="72"/>
      <c r="F39" s="72"/>
      <c r="G39" s="72"/>
      <c r="H39" s="72"/>
      <c r="I39" s="72"/>
      <c r="J39" s="72"/>
      <c r="K39" s="72"/>
      <c r="L39" s="72"/>
      <c r="M39" s="72"/>
      <c r="N39" s="72"/>
      <c r="O39" s="72"/>
      <c r="P39" s="72"/>
      <c r="Q39" s="72"/>
      <c r="R39" s="72"/>
      <c r="S39" s="72"/>
      <c r="T39" s="72"/>
      <c r="U39" s="72"/>
      <c r="V39" s="72"/>
      <c r="W39" s="72"/>
      <c r="X39" s="72"/>
      <c r="Y39" s="72"/>
      <c r="Z39" s="72"/>
      <c r="AA39" s="72"/>
      <c r="AB39" s="72"/>
      <c r="AC39" s="72"/>
      <c r="AD39" s="72"/>
      <c r="AE39" s="72"/>
      <c r="AF39" s="72"/>
      <c r="AG39" s="72"/>
      <c r="AH39" s="72"/>
      <c r="AI39" s="72"/>
      <c r="AJ39" s="72"/>
      <c r="AK39" s="72"/>
      <c r="AL39" s="72"/>
      <c r="AM39" s="72"/>
      <c r="AN39" s="72"/>
      <c r="AO39" s="72"/>
      <c r="AP39" s="72"/>
      <c r="AQ39" s="72"/>
      <c r="AR39" s="70"/>
    </row>
    <row r="40" s="1" customFormat="1" ht="6.96" customHeight="1">
      <c r="B40" s="44"/>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2"/>
      <c r="AN40" s="72"/>
      <c r="AO40" s="72"/>
      <c r="AP40" s="72"/>
      <c r="AQ40" s="72"/>
      <c r="AR40" s="70"/>
    </row>
    <row r="41" s="3" customFormat="1" ht="14.4" customHeight="1">
      <c r="B41" s="73"/>
      <c r="C41" s="74" t="s">
        <v>15</v>
      </c>
      <c r="D41" s="75"/>
      <c r="E41" s="75"/>
      <c r="F41" s="75"/>
      <c r="G41" s="75"/>
      <c r="H41" s="75"/>
      <c r="I41" s="75"/>
      <c r="J41" s="75"/>
      <c r="K41" s="75"/>
      <c r="L41" s="75" t="str">
        <f>K5</f>
        <v>JERA1831</v>
      </c>
      <c r="M41" s="75"/>
      <c r="N41" s="75"/>
      <c r="O41" s="75"/>
      <c r="P41" s="75"/>
      <c r="Q41" s="75"/>
      <c r="R41" s="75"/>
      <c r="S41" s="75"/>
      <c r="T41" s="75"/>
      <c r="U41" s="75"/>
      <c r="V41" s="75"/>
      <c r="W41" s="75"/>
      <c r="X41" s="75"/>
      <c r="Y41" s="75"/>
      <c r="Z41" s="75"/>
      <c r="AA41" s="75"/>
      <c r="AB41" s="75"/>
      <c r="AC41" s="75"/>
      <c r="AD41" s="75"/>
      <c r="AE41" s="75"/>
      <c r="AF41" s="75"/>
      <c r="AG41" s="75"/>
      <c r="AH41" s="75"/>
      <c r="AI41" s="75"/>
      <c r="AJ41" s="75"/>
      <c r="AK41" s="75"/>
      <c r="AL41" s="75"/>
      <c r="AM41" s="75"/>
      <c r="AN41" s="75"/>
      <c r="AO41" s="75"/>
      <c r="AP41" s="75"/>
      <c r="AQ41" s="75"/>
      <c r="AR41" s="76"/>
    </row>
    <row r="42" s="4" customFormat="1" ht="36.96" customHeight="1">
      <c r="B42" s="77"/>
      <c r="C42" s="78" t="s">
        <v>18</v>
      </c>
      <c r="D42" s="79"/>
      <c r="E42" s="79"/>
      <c r="F42" s="79"/>
      <c r="G42" s="79"/>
      <c r="H42" s="79"/>
      <c r="I42" s="79"/>
      <c r="J42" s="79"/>
      <c r="K42" s="79"/>
      <c r="L42" s="80" t="str">
        <f>K6</f>
        <v>Rekonstrukce rozvodů TUV,SV a Kanalizace v budově C</v>
      </c>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81"/>
    </row>
    <row r="43" s="1" customFormat="1" ht="6.96" customHeight="1">
      <c r="B43" s="44"/>
      <c r="C43" s="72"/>
      <c r="D43" s="72"/>
      <c r="E43" s="72"/>
      <c r="F43" s="72"/>
      <c r="G43" s="72"/>
      <c r="H43" s="72"/>
      <c r="I43" s="72"/>
      <c r="J43" s="72"/>
      <c r="K43" s="72"/>
      <c r="L43" s="72"/>
      <c r="M43" s="72"/>
      <c r="N43" s="72"/>
      <c r="O43" s="72"/>
      <c r="P43" s="72"/>
      <c r="Q43" s="72"/>
      <c r="R43" s="72"/>
      <c r="S43" s="72"/>
      <c r="T43" s="72"/>
      <c r="U43" s="72"/>
      <c r="V43" s="72"/>
      <c r="W43" s="72"/>
      <c r="X43" s="72"/>
      <c r="Y43" s="72"/>
      <c r="Z43" s="72"/>
      <c r="AA43" s="72"/>
      <c r="AB43" s="72"/>
      <c r="AC43" s="72"/>
      <c r="AD43" s="72"/>
      <c r="AE43" s="72"/>
      <c r="AF43" s="72"/>
      <c r="AG43" s="72"/>
      <c r="AH43" s="72"/>
      <c r="AI43" s="72"/>
      <c r="AJ43" s="72"/>
      <c r="AK43" s="72"/>
      <c r="AL43" s="72"/>
      <c r="AM43" s="72"/>
      <c r="AN43" s="72"/>
      <c r="AO43" s="72"/>
      <c r="AP43" s="72"/>
      <c r="AQ43" s="72"/>
      <c r="AR43" s="70"/>
    </row>
    <row r="44" s="1" customFormat="1">
      <c r="B44" s="44"/>
      <c r="C44" s="74" t="s">
        <v>23</v>
      </c>
      <c r="D44" s="72"/>
      <c r="E44" s="72"/>
      <c r="F44" s="72"/>
      <c r="G44" s="72"/>
      <c r="H44" s="72"/>
      <c r="I44" s="72"/>
      <c r="J44" s="72"/>
      <c r="K44" s="72"/>
      <c r="L44" s="82" t="str">
        <f>IF(K8="","",K8)</f>
        <v xml:space="preserve"> </v>
      </c>
      <c r="M44" s="72"/>
      <c r="N44" s="72"/>
      <c r="O44" s="72"/>
      <c r="P44" s="72"/>
      <c r="Q44" s="72"/>
      <c r="R44" s="72"/>
      <c r="S44" s="72"/>
      <c r="T44" s="72"/>
      <c r="U44" s="72"/>
      <c r="V44" s="72"/>
      <c r="W44" s="72"/>
      <c r="X44" s="72"/>
      <c r="Y44" s="72"/>
      <c r="Z44" s="72"/>
      <c r="AA44" s="72"/>
      <c r="AB44" s="72"/>
      <c r="AC44" s="72"/>
      <c r="AD44" s="72"/>
      <c r="AE44" s="72"/>
      <c r="AF44" s="72"/>
      <c r="AG44" s="72"/>
      <c r="AH44" s="72"/>
      <c r="AI44" s="74" t="s">
        <v>25</v>
      </c>
      <c r="AJ44" s="72"/>
      <c r="AK44" s="72"/>
      <c r="AL44" s="72"/>
      <c r="AM44" s="83" t="str">
        <f>IF(AN8= "","",AN8)</f>
        <v>9. 11. 2018</v>
      </c>
      <c r="AN44" s="83"/>
      <c r="AO44" s="72"/>
      <c r="AP44" s="72"/>
      <c r="AQ44" s="72"/>
      <c r="AR44" s="70"/>
    </row>
    <row r="45" s="1" customFormat="1" ht="6.96" customHeight="1">
      <c r="B45" s="44"/>
      <c r="C45" s="72"/>
      <c r="D45" s="72"/>
      <c r="E45" s="72"/>
      <c r="F45" s="72"/>
      <c r="G45" s="72"/>
      <c r="H45" s="72"/>
      <c r="I45" s="72"/>
      <c r="J45" s="72"/>
      <c r="K45" s="72"/>
      <c r="L45" s="72"/>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0"/>
    </row>
    <row r="46" s="1" customFormat="1">
      <c r="B46" s="44"/>
      <c r="C46" s="74" t="s">
        <v>27</v>
      </c>
      <c r="D46" s="72"/>
      <c r="E46" s="72"/>
      <c r="F46" s="72"/>
      <c r="G46" s="72"/>
      <c r="H46" s="72"/>
      <c r="I46" s="72"/>
      <c r="J46" s="72"/>
      <c r="K46" s="72"/>
      <c r="L46" s="75" t="str">
        <f>IF(E11= "","",E11)</f>
        <v xml:space="preserve"> </v>
      </c>
      <c r="M46" s="72"/>
      <c r="N46" s="72"/>
      <c r="O46" s="72"/>
      <c r="P46" s="72"/>
      <c r="Q46" s="72"/>
      <c r="R46" s="72"/>
      <c r="S46" s="72"/>
      <c r="T46" s="72"/>
      <c r="U46" s="72"/>
      <c r="V46" s="72"/>
      <c r="W46" s="72"/>
      <c r="X46" s="72"/>
      <c r="Y46" s="72"/>
      <c r="Z46" s="72"/>
      <c r="AA46" s="72"/>
      <c r="AB46" s="72"/>
      <c r="AC46" s="72"/>
      <c r="AD46" s="72"/>
      <c r="AE46" s="72"/>
      <c r="AF46" s="72"/>
      <c r="AG46" s="72"/>
      <c r="AH46" s="72"/>
      <c r="AI46" s="74" t="s">
        <v>32</v>
      </c>
      <c r="AJ46" s="72"/>
      <c r="AK46" s="72"/>
      <c r="AL46" s="72"/>
      <c r="AM46" s="75" t="str">
        <f>IF(E17="","",E17)</f>
        <v xml:space="preserve"> </v>
      </c>
      <c r="AN46" s="75"/>
      <c r="AO46" s="75"/>
      <c r="AP46" s="75"/>
      <c r="AQ46" s="72"/>
      <c r="AR46" s="70"/>
      <c r="AS46" s="84" t="s">
        <v>50</v>
      </c>
      <c r="AT46" s="85"/>
      <c r="AU46" s="86"/>
      <c r="AV46" s="86"/>
      <c r="AW46" s="86"/>
      <c r="AX46" s="86"/>
      <c r="AY46" s="86"/>
      <c r="AZ46" s="86"/>
      <c r="BA46" s="86"/>
      <c r="BB46" s="86"/>
      <c r="BC46" s="86"/>
      <c r="BD46" s="87"/>
    </row>
    <row r="47" s="1" customFormat="1">
      <c r="B47" s="44"/>
      <c r="C47" s="74" t="s">
        <v>30</v>
      </c>
      <c r="D47" s="72"/>
      <c r="E47" s="72"/>
      <c r="F47" s="72"/>
      <c r="G47" s="72"/>
      <c r="H47" s="72"/>
      <c r="I47" s="72"/>
      <c r="J47" s="72"/>
      <c r="K47" s="72"/>
      <c r="L47" s="75" t="str">
        <f>IF(E14= "Vyplň údaj","",E14)</f>
        <v/>
      </c>
      <c r="M47" s="72"/>
      <c r="N47" s="72"/>
      <c r="O47" s="72"/>
      <c r="P47" s="72"/>
      <c r="Q47" s="72"/>
      <c r="R47" s="72"/>
      <c r="S47" s="72"/>
      <c r="T47" s="72"/>
      <c r="U47" s="72"/>
      <c r="V47" s="72"/>
      <c r="W47" s="72"/>
      <c r="X47" s="72"/>
      <c r="Y47" s="72"/>
      <c r="Z47" s="72"/>
      <c r="AA47" s="72"/>
      <c r="AB47" s="72"/>
      <c r="AC47" s="72"/>
      <c r="AD47" s="72"/>
      <c r="AE47" s="72"/>
      <c r="AF47" s="72"/>
      <c r="AG47" s="72"/>
      <c r="AH47" s="72"/>
      <c r="AI47" s="72"/>
      <c r="AJ47" s="72"/>
      <c r="AK47" s="72"/>
      <c r="AL47" s="72"/>
      <c r="AM47" s="72"/>
      <c r="AN47" s="72"/>
      <c r="AO47" s="72"/>
      <c r="AP47" s="72"/>
      <c r="AQ47" s="72"/>
      <c r="AR47" s="70"/>
      <c r="AS47" s="88"/>
      <c r="AT47" s="89"/>
      <c r="AU47" s="90"/>
      <c r="AV47" s="90"/>
      <c r="AW47" s="90"/>
      <c r="AX47" s="90"/>
      <c r="AY47" s="90"/>
      <c r="AZ47" s="90"/>
      <c r="BA47" s="90"/>
      <c r="BB47" s="90"/>
      <c r="BC47" s="90"/>
      <c r="BD47" s="91"/>
    </row>
    <row r="48" s="1" customFormat="1" ht="10.8" customHeight="1">
      <c r="B48" s="44"/>
      <c r="C48" s="72"/>
      <c r="D48" s="72"/>
      <c r="E48" s="72"/>
      <c r="F48" s="72"/>
      <c r="G48" s="72"/>
      <c r="H48" s="72"/>
      <c r="I48" s="72"/>
      <c r="J48" s="72"/>
      <c r="K48" s="72"/>
      <c r="L48" s="72"/>
      <c r="M48" s="72"/>
      <c r="N48" s="72"/>
      <c r="O48" s="72"/>
      <c r="P48" s="72"/>
      <c r="Q48" s="72"/>
      <c r="R48" s="72"/>
      <c r="S48" s="72"/>
      <c r="T48" s="72"/>
      <c r="U48" s="72"/>
      <c r="V48" s="72"/>
      <c r="W48" s="72"/>
      <c r="X48" s="72"/>
      <c r="Y48" s="72"/>
      <c r="Z48" s="72"/>
      <c r="AA48" s="72"/>
      <c r="AB48" s="72"/>
      <c r="AC48" s="72"/>
      <c r="AD48" s="72"/>
      <c r="AE48" s="72"/>
      <c r="AF48" s="72"/>
      <c r="AG48" s="72"/>
      <c r="AH48" s="72"/>
      <c r="AI48" s="72"/>
      <c r="AJ48" s="72"/>
      <c r="AK48" s="72"/>
      <c r="AL48" s="72"/>
      <c r="AM48" s="72"/>
      <c r="AN48" s="72"/>
      <c r="AO48" s="72"/>
      <c r="AP48" s="72"/>
      <c r="AQ48" s="72"/>
      <c r="AR48" s="70"/>
      <c r="AS48" s="92"/>
      <c r="AT48" s="53"/>
      <c r="AU48" s="45"/>
      <c r="AV48" s="45"/>
      <c r="AW48" s="45"/>
      <c r="AX48" s="45"/>
      <c r="AY48" s="45"/>
      <c r="AZ48" s="45"/>
      <c r="BA48" s="45"/>
      <c r="BB48" s="45"/>
      <c r="BC48" s="45"/>
      <c r="BD48" s="93"/>
    </row>
    <row r="49" s="1" customFormat="1" ht="29.28" customHeight="1">
      <c r="B49" s="44"/>
      <c r="C49" s="94" t="s">
        <v>51</v>
      </c>
      <c r="D49" s="95"/>
      <c r="E49" s="95"/>
      <c r="F49" s="95"/>
      <c r="G49" s="95"/>
      <c r="H49" s="96"/>
      <c r="I49" s="97" t="s">
        <v>52</v>
      </c>
      <c r="J49" s="95"/>
      <c r="K49" s="95"/>
      <c r="L49" s="95"/>
      <c r="M49" s="95"/>
      <c r="N49" s="95"/>
      <c r="O49" s="95"/>
      <c r="P49" s="95"/>
      <c r="Q49" s="95"/>
      <c r="R49" s="95"/>
      <c r="S49" s="95"/>
      <c r="T49" s="95"/>
      <c r="U49" s="95"/>
      <c r="V49" s="95"/>
      <c r="W49" s="95"/>
      <c r="X49" s="95"/>
      <c r="Y49" s="95"/>
      <c r="Z49" s="95"/>
      <c r="AA49" s="95"/>
      <c r="AB49" s="95"/>
      <c r="AC49" s="95"/>
      <c r="AD49" s="95"/>
      <c r="AE49" s="95"/>
      <c r="AF49" s="95"/>
      <c r="AG49" s="98" t="s">
        <v>53</v>
      </c>
      <c r="AH49" s="95"/>
      <c r="AI49" s="95"/>
      <c r="AJ49" s="95"/>
      <c r="AK49" s="95"/>
      <c r="AL49" s="95"/>
      <c r="AM49" s="95"/>
      <c r="AN49" s="97" t="s">
        <v>54</v>
      </c>
      <c r="AO49" s="95"/>
      <c r="AP49" s="95"/>
      <c r="AQ49" s="99" t="s">
        <v>55</v>
      </c>
      <c r="AR49" s="70"/>
      <c r="AS49" s="100" t="s">
        <v>56</v>
      </c>
      <c r="AT49" s="101" t="s">
        <v>57</v>
      </c>
      <c r="AU49" s="101" t="s">
        <v>58</v>
      </c>
      <c r="AV49" s="101" t="s">
        <v>59</v>
      </c>
      <c r="AW49" s="101" t="s">
        <v>60</v>
      </c>
      <c r="AX49" s="101" t="s">
        <v>61</v>
      </c>
      <c r="AY49" s="101" t="s">
        <v>62</v>
      </c>
      <c r="AZ49" s="101" t="s">
        <v>63</v>
      </c>
      <c r="BA49" s="101" t="s">
        <v>64</v>
      </c>
      <c r="BB49" s="101" t="s">
        <v>65</v>
      </c>
      <c r="BC49" s="101" t="s">
        <v>66</v>
      </c>
      <c r="BD49" s="102" t="s">
        <v>67</v>
      </c>
    </row>
    <row r="50" s="1" customFormat="1" ht="10.8" customHeight="1">
      <c r="B50" s="44"/>
      <c r="C50" s="72"/>
      <c r="D50" s="72"/>
      <c r="E50" s="72"/>
      <c r="F50" s="72"/>
      <c r="G50" s="72"/>
      <c r="H50" s="72"/>
      <c r="I50" s="72"/>
      <c r="J50" s="72"/>
      <c r="K50" s="72"/>
      <c r="L50" s="72"/>
      <c r="M50" s="72"/>
      <c r="N50" s="72"/>
      <c r="O50" s="72"/>
      <c r="P50" s="72"/>
      <c r="Q50" s="72"/>
      <c r="R50" s="72"/>
      <c r="S50" s="72"/>
      <c r="T50" s="72"/>
      <c r="U50" s="72"/>
      <c r="V50" s="72"/>
      <c r="W50" s="72"/>
      <c r="X50" s="72"/>
      <c r="Y50" s="72"/>
      <c r="Z50" s="72"/>
      <c r="AA50" s="72"/>
      <c r="AB50" s="72"/>
      <c r="AC50" s="72"/>
      <c r="AD50" s="72"/>
      <c r="AE50" s="72"/>
      <c r="AF50" s="72"/>
      <c r="AG50" s="72"/>
      <c r="AH50" s="72"/>
      <c r="AI50" s="72"/>
      <c r="AJ50" s="72"/>
      <c r="AK50" s="72"/>
      <c r="AL50" s="72"/>
      <c r="AM50" s="72"/>
      <c r="AN50" s="72"/>
      <c r="AO50" s="72"/>
      <c r="AP50" s="72"/>
      <c r="AQ50" s="72"/>
      <c r="AR50" s="70"/>
      <c r="AS50" s="103"/>
      <c r="AT50" s="104"/>
      <c r="AU50" s="104"/>
      <c r="AV50" s="104"/>
      <c r="AW50" s="104"/>
      <c r="AX50" s="104"/>
      <c r="AY50" s="104"/>
      <c r="AZ50" s="104"/>
      <c r="BA50" s="104"/>
      <c r="BB50" s="104"/>
      <c r="BC50" s="104"/>
      <c r="BD50" s="105"/>
    </row>
    <row r="51" s="4" customFormat="1" ht="32.4" customHeight="1">
      <c r="B51" s="77"/>
      <c r="C51" s="106" t="s">
        <v>68</v>
      </c>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8">
        <f>ROUND(SUM(AG52:AG54),2)</f>
        <v>0</v>
      </c>
      <c r="AH51" s="108"/>
      <c r="AI51" s="108"/>
      <c r="AJ51" s="108"/>
      <c r="AK51" s="108"/>
      <c r="AL51" s="108"/>
      <c r="AM51" s="108"/>
      <c r="AN51" s="109">
        <f>SUM(AG51,AT51)</f>
        <v>0</v>
      </c>
      <c r="AO51" s="109"/>
      <c r="AP51" s="109"/>
      <c r="AQ51" s="110" t="s">
        <v>21</v>
      </c>
      <c r="AR51" s="81"/>
      <c r="AS51" s="111">
        <f>ROUND(SUM(AS52:AS54),2)</f>
        <v>0</v>
      </c>
      <c r="AT51" s="112">
        <f>ROUND(SUM(AV51:AW51),2)</f>
        <v>0</v>
      </c>
      <c r="AU51" s="113">
        <f>ROUND(SUM(AU52:AU54),5)</f>
        <v>0</v>
      </c>
      <c r="AV51" s="112">
        <f>ROUND(AZ51*L26,2)</f>
        <v>0</v>
      </c>
      <c r="AW51" s="112">
        <f>ROUND(BA51*L27,2)</f>
        <v>0</v>
      </c>
      <c r="AX51" s="112">
        <f>ROUND(BB51*L26,2)</f>
        <v>0</v>
      </c>
      <c r="AY51" s="112">
        <f>ROUND(BC51*L27,2)</f>
        <v>0</v>
      </c>
      <c r="AZ51" s="112">
        <f>ROUND(SUM(AZ52:AZ54),2)</f>
        <v>0</v>
      </c>
      <c r="BA51" s="112">
        <f>ROUND(SUM(BA52:BA54),2)</f>
        <v>0</v>
      </c>
      <c r="BB51" s="112">
        <f>ROUND(SUM(BB52:BB54),2)</f>
        <v>0</v>
      </c>
      <c r="BC51" s="112">
        <f>ROUND(SUM(BC52:BC54),2)</f>
        <v>0</v>
      </c>
      <c r="BD51" s="114">
        <f>ROUND(SUM(BD52:BD54),2)</f>
        <v>0</v>
      </c>
      <c r="BS51" s="115" t="s">
        <v>69</v>
      </c>
      <c r="BT51" s="115" t="s">
        <v>70</v>
      </c>
      <c r="BU51" s="116" t="s">
        <v>71</v>
      </c>
      <c r="BV51" s="115" t="s">
        <v>72</v>
      </c>
      <c r="BW51" s="115" t="s">
        <v>7</v>
      </c>
      <c r="BX51" s="115" t="s">
        <v>73</v>
      </c>
      <c r="CL51" s="115" t="s">
        <v>21</v>
      </c>
    </row>
    <row r="52" s="5" customFormat="1" ht="31.5" customHeight="1">
      <c r="A52" s="117" t="s">
        <v>74</v>
      </c>
      <c r="B52" s="118"/>
      <c r="C52" s="119"/>
      <c r="D52" s="120" t="s">
        <v>75</v>
      </c>
      <c r="E52" s="120"/>
      <c r="F52" s="120"/>
      <c r="G52" s="120"/>
      <c r="H52" s="120"/>
      <c r="I52" s="121"/>
      <c r="J52" s="120" t="s">
        <v>76</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'D.1.4. - Budova C  -  Tec...'!J27</f>
        <v>0</v>
      </c>
      <c r="AH52" s="121"/>
      <c r="AI52" s="121"/>
      <c r="AJ52" s="121"/>
      <c r="AK52" s="121"/>
      <c r="AL52" s="121"/>
      <c r="AM52" s="121"/>
      <c r="AN52" s="122">
        <f>SUM(AG52,AT52)</f>
        <v>0</v>
      </c>
      <c r="AO52" s="121"/>
      <c r="AP52" s="121"/>
      <c r="AQ52" s="123" t="s">
        <v>77</v>
      </c>
      <c r="AR52" s="124"/>
      <c r="AS52" s="125">
        <v>0</v>
      </c>
      <c r="AT52" s="126">
        <f>ROUND(SUM(AV52:AW52),2)</f>
        <v>0</v>
      </c>
      <c r="AU52" s="127">
        <f>'D.1.4. - Budova C  -  Tec...'!P87</f>
        <v>0</v>
      </c>
      <c r="AV52" s="126">
        <f>'D.1.4. - Budova C  -  Tec...'!J30</f>
        <v>0</v>
      </c>
      <c r="AW52" s="126">
        <f>'D.1.4. - Budova C  -  Tec...'!J31</f>
        <v>0</v>
      </c>
      <c r="AX52" s="126">
        <f>'D.1.4. - Budova C  -  Tec...'!J32</f>
        <v>0</v>
      </c>
      <c r="AY52" s="126">
        <f>'D.1.4. - Budova C  -  Tec...'!J33</f>
        <v>0</v>
      </c>
      <c r="AZ52" s="126">
        <f>'D.1.4. - Budova C  -  Tec...'!F30</f>
        <v>0</v>
      </c>
      <c r="BA52" s="126">
        <f>'D.1.4. - Budova C  -  Tec...'!F31</f>
        <v>0</v>
      </c>
      <c r="BB52" s="126">
        <f>'D.1.4. - Budova C  -  Tec...'!F32</f>
        <v>0</v>
      </c>
      <c r="BC52" s="126">
        <f>'D.1.4. - Budova C  -  Tec...'!F33</f>
        <v>0</v>
      </c>
      <c r="BD52" s="128">
        <f>'D.1.4. - Budova C  -  Tec...'!F34</f>
        <v>0</v>
      </c>
      <c r="BT52" s="129" t="s">
        <v>78</v>
      </c>
      <c r="BV52" s="129" t="s">
        <v>72</v>
      </c>
      <c r="BW52" s="129" t="s">
        <v>79</v>
      </c>
      <c r="BX52" s="129" t="s">
        <v>7</v>
      </c>
      <c r="CL52" s="129" t="s">
        <v>21</v>
      </c>
      <c r="CM52" s="129" t="s">
        <v>80</v>
      </c>
    </row>
    <row r="53" s="5" customFormat="1" ht="31.5" customHeight="1">
      <c r="A53" s="117" t="s">
        <v>74</v>
      </c>
      <c r="B53" s="118"/>
      <c r="C53" s="119"/>
      <c r="D53" s="120" t="s">
        <v>81</v>
      </c>
      <c r="E53" s="120"/>
      <c r="F53" s="120"/>
      <c r="G53" s="120"/>
      <c r="H53" s="120"/>
      <c r="I53" s="121"/>
      <c r="J53" s="120" t="s">
        <v>82</v>
      </c>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2">
        <f>'D.1.4.B - Budova B - Hlav...'!J27</f>
        <v>0</v>
      </c>
      <c r="AH53" s="121"/>
      <c r="AI53" s="121"/>
      <c r="AJ53" s="121"/>
      <c r="AK53" s="121"/>
      <c r="AL53" s="121"/>
      <c r="AM53" s="121"/>
      <c r="AN53" s="122">
        <f>SUM(AG53,AT53)</f>
        <v>0</v>
      </c>
      <c r="AO53" s="121"/>
      <c r="AP53" s="121"/>
      <c r="AQ53" s="123" t="s">
        <v>77</v>
      </c>
      <c r="AR53" s="124"/>
      <c r="AS53" s="125">
        <v>0</v>
      </c>
      <c r="AT53" s="126">
        <f>ROUND(SUM(AV53:AW53),2)</f>
        <v>0</v>
      </c>
      <c r="AU53" s="127">
        <f>'D.1.4.B - Budova B - Hlav...'!P80</f>
        <v>0</v>
      </c>
      <c r="AV53" s="126">
        <f>'D.1.4.B - Budova B - Hlav...'!J30</f>
        <v>0</v>
      </c>
      <c r="AW53" s="126">
        <f>'D.1.4.B - Budova B - Hlav...'!J31</f>
        <v>0</v>
      </c>
      <c r="AX53" s="126">
        <f>'D.1.4.B - Budova B - Hlav...'!J32</f>
        <v>0</v>
      </c>
      <c r="AY53" s="126">
        <f>'D.1.4.B - Budova B - Hlav...'!J33</f>
        <v>0</v>
      </c>
      <c r="AZ53" s="126">
        <f>'D.1.4.B - Budova B - Hlav...'!F30</f>
        <v>0</v>
      </c>
      <c r="BA53" s="126">
        <f>'D.1.4.B - Budova B - Hlav...'!F31</f>
        <v>0</v>
      </c>
      <c r="BB53" s="126">
        <f>'D.1.4.B - Budova B - Hlav...'!F32</f>
        <v>0</v>
      </c>
      <c r="BC53" s="126">
        <f>'D.1.4.B - Budova B - Hlav...'!F33</f>
        <v>0</v>
      </c>
      <c r="BD53" s="128">
        <f>'D.1.4.B - Budova B - Hlav...'!F34</f>
        <v>0</v>
      </c>
      <c r="BT53" s="129" t="s">
        <v>78</v>
      </c>
      <c r="BV53" s="129" t="s">
        <v>72</v>
      </c>
      <c r="BW53" s="129" t="s">
        <v>83</v>
      </c>
      <c r="BX53" s="129" t="s">
        <v>7</v>
      </c>
      <c r="CL53" s="129" t="s">
        <v>21</v>
      </c>
      <c r="CM53" s="129" t="s">
        <v>80</v>
      </c>
    </row>
    <row r="54" s="5" customFormat="1" ht="31.5" customHeight="1">
      <c r="A54" s="117" t="s">
        <v>74</v>
      </c>
      <c r="B54" s="118"/>
      <c r="C54" s="119"/>
      <c r="D54" s="120" t="s">
        <v>84</v>
      </c>
      <c r="E54" s="120"/>
      <c r="F54" s="120"/>
      <c r="G54" s="120"/>
      <c r="H54" s="120"/>
      <c r="I54" s="121"/>
      <c r="J54" s="120" t="s">
        <v>85</v>
      </c>
      <c r="K54" s="120"/>
      <c r="L54" s="120"/>
      <c r="M54" s="120"/>
      <c r="N54" s="120"/>
      <c r="O54" s="120"/>
      <c r="P54" s="120"/>
      <c r="Q54" s="120"/>
      <c r="R54" s="120"/>
      <c r="S54" s="120"/>
      <c r="T54" s="120"/>
      <c r="U54" s="120"/>
      <c r="V54" s="120"/>
      <c r="W54" s="120"/>
      <c r="X54" s="120"/>
      <c r="Y54" s="120"/>
      <c r="Z54" s="120"/>
      <c r="AA54" s="120"/>
      <c r="AB54" s="120"/>
      <c r="AC54" s="120"/>
      <c r="AD54" s="120"/>
      <c r="AE54" s="120"/>
      <c r="AF54" s="120"/>
      <c r="AG54" s="122">
        <f>'D.1.4.K - Přívod teplé vo...'!J27</f>
        <v>0</v>
      </c>
      <c r="AH54" s="121"/>
      <c r="AI54" s="121"/>
      <c r="AJ54" s="121"/>
      <c r="AK54" s="121"/>
      <c r="AL54" s="121"/>
      <c r="AM54" s="121"/>
      <c r="AN54" s="122">
        <f>SUM(AG54,AT54)</f>
        <v>0</v>
      </c>
      <c r="AO54" s="121"/>
      <c r="AP54" s="121"/>
      <c r="AQ54" s="123" t="s">
        <v>77</v>
      </c>
      <c r="AR54" s="124"/>
      <c r="AS54" s="130">
        <v>0</v>
      </c>
      <c r="AT54" s="131">
        <f>ROUND(SUM(AV54:AW54),2)</f>
        <v>0</v>
      </c>
      <c r="AU54" s="132">
        <f>'D.1.4.K - Přívod teplé vo...'!P81</f>
        <v>0</v>
      </c>
      <c r="AV54" s="131">
        <f>'D.1.4.K - Přívod teplé vo...'!J30</f>
        <v>0</v>
      </c>
      <c r="AW54" s="131">
        <f>'D.1.4.K - Přívod teplé vo...'!J31</f>
        <v>0</v>
      </c>
      <c r="AX54" s="131">
        <f>'D.1.4.K - Přívod teplé vo...'!J32</f>
        <v>0</v>
      </c>
      <c r="AY54" s="131">
        <f>'D.1.4.K - Přívod teplé vo...'!J33</f>
        <v>0</v>
      </c>
      <c r="AZ54" s="131">
        <f>'D.1.4.K - Přívod teplé vo...'!F30</f>
        <v>0</v>
      </c>
      <c r="BA54" s="131">
        <f>'D.1.4.K - Přívod teplé vo...'!F31</f>
        <v>0</v>
      </c>
      <c r="BB54" s="131">
        <f>'D.1.4.K - Přívod teplé vo...'!F32</f>
        <v>0</v>
      </c>
      <c r="BC54" s="131">
        <f>'D.1.4.K - Přívod teplé vo...'!F33</f>
        <v>0</v>
      </c>
      <c r="BD54" s="133">
        <f>'D.1.4.K - Přívod teplé vo...'!F34</f>
        <v>0</v>
      </c>
      <c r="BT54" s="129" t="s">
        <v>78</v>
      </c>
      <c r="BV54" s="129" t="s">
        <v>72</v>
      </c>
      <c r="BW54" s="129" t="s">
        <v>86</v>
      </c>
      <c r="BX54" s="129" t="s">
        <v>7</v>
      </c>
      <c r="CL54" s="129" t="s">
        <v>21</v>
      </c>
      <c r="CM54" s="129" t="s">
        <v>80</v>
      </c>
    </row>
    <row r="55" s="1" customFormat="1" ht="30" customHeight="1">
      <c r="B55" s="44"/>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0"/>
    </row>
    <row r="56" s="1" customFormat="1" ht="6.96" customHeight="1">
      <c r="B56" s="65"/>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70"/>
    </row>
  </sheetData>
  <sheetProtection sheet="1" formatColumns="0" formatRows="0" objects="1" scenarios="1" spinCount="100000" saltValue="Nx9nnb5Yl44tiJQWy3YoOKRoqoUFbb4x5UbQZ3V/ZCbwGqzxQXVJ8wMm/OMr8fmqVYDse85gXJyX45ALywsiFw==" hashValue="ru0oQ4yLl8leTa6ltwNVLPTRnSTiVD7TLMPEd3fz4NrfJGF7hG2UnHPo22NAwPg+9BMTyF4Q76pisrfzs3B5SA==" algorithmName="SHA-512" password="CC35"/>
  <mergeCells count="49">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N54:AP54"/>
    <mergeCell ref="AG54:AM54"/>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D53:H53"/>
    <mergeCell ref="J53:AF53"/>
    <mergeCell ref="D54:H54"/>
    <mergeCell ref="J54:AF54"/>
  </mergeCells>
  <hyperlinks>
    <hyperlink ref="K1:S1" location="C2" display="1) Rekapitulace stavby"/>
    <hyperlink ref="W1:AI1" location="C51" display="2) Rekapitulace objektů stavby a soupisů prací"/>
    <hyperlink ref="A52" location="'D.1.4. - Budova C  -  Tec...'!C2" display="/"/>
    <hyperlink ref="A53" location="'D.1.4.B - Budova B - Hlav...'!C2" display="/"/>
    <hyperlink ref="A54" location="'D.1.4.K - Přívod teplé vo...'!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87</v>
      </c>
      <c r="G1" s="137" t="s">
        <v>88</v>
      </c>
      <c r="H1" s="137"/>
      <c r="I1" s="138"/>
      <c r="J1" s="137" t="s">
        <v>89</v>
      </c>
      <c r="K1" s="136" t="s">
        <v>90</v>
      </c>
      <c r="L1" s="137" t="s">
        <v>91</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79</v>
      </c>
    </row>
    <row r="3" ht="6.96" customHeight="1">
      <c r="B3" s="23"/>
      <c r="C3" s="24"/>
      <c r="D3" s="24"/>
      <c r="E3" s="24"/>
      <c r="F3" s="24"/>
      <c r="G3" s="24"/>
      <c r="H3" s="24"/>
      <c r="I3" s="139"/>
      <c r="J3" s="24"/>
      <c r="K3" s="25"/>
      <c r="AT3" s="22" t="s">
        <v>80</v>
      </c>
    </row>
    <row r="4" ht="36.96" customHeight="1">
      <c r="B4" s="26"/>
      <c r="C4" s="27"/>
      <c r="D4" s="28" t="s">
        <v>92</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Rekonstrukce rozvodů TUV,SV a Kanalizace v budově C</v>
      </c>
      <c r="F7" s="38"/>
      <c r="G7" s="38"/>
      <c r="H7" s="38"/>
      <c r="I7" s="140"/>
      <c r="J7" s="27"/>
      <c r="K7" s="29"/>
    </row>
    <row r="8" s="1" customFormat="1">
      <c r="B8" s="44"/>
      <c r="C8" s="45"/>
      <c r="D8" s="38" t="s">
        <v>93</v>
      </c>
      <c r="E8" s="45"/>
      <c r="F8" s="45"/>
      <c r="G8" s="45"/>
      <c r="H8" s="45"/>
      <c r="I8" s="142"/>
      <c r="J8" s="45"/>
      <c r="K8" s="49"/>
    </row>
    <row r="9" s="1" customFormat="1" ht="36.96" customHeight="1">
      <c r="B9" s="44"/>
      <c r="C9" s="45"/>
      <c r="D9" s="45"/>
      <c r="E9" s="143" t="s">
        <v>94</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9. 11. 2018</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29</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30</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29</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32</v>
      </c>
      <c r="E20" s="45"/>
      <c r="F20" s="45"/>
      <c r="G20" s="45"/>
      <c r="H20" s="45"/>
      <c r="I20" s="144" t="s">
        <v>28</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29</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34</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36</v>
      </c>
      <c r="E27" s="45"/>
      <c r="F27" s="45"/>
      <c r="G27" s="45"/>
      <c r="H27" s="45"/>
      <c r="I27" s="142"/>
      <c r="J27" s="153">
        <f>ROUND(J87,2)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38</v>
      </c>
      <c r="G29" s="45"/>
      <c r="H29" s="45"/>
      <c r="I29" s="154" t="s">
        <v>37</v>
      </c>
      <c r="J29" s="50" t="s">
        <v>39</v>
      </c>
      <c r="K29" s="49"/>
    </row>
    <row r="30" s="1" customFormat="1" ht="14.4" customHeight="1">
      <c r="B30" s="44"/>
      <c r="C30" s="45"/>
      <c r="D30" s="53" t="s">
        <v>40</v>
      </c>
      <c r="E30" s="53" t="s">
        <v>41</v>
      </c>
      <c r="F30" s="155">
        <f>ROUND(SUM(BE87:BE317), 2)</f>
        <v>0</v>
      </c>
      <c r="G30" s="45"/>
      <c r="H30" s="45"/>
      <c r="I30" s="156">
        <v>0.20999999999999999</v>
      </c>
      <c r="J30" s="155">
        <f>ROUND(ROUND((SUM(BE87:BE317)), 2)*I30, 2)</f>
        <v>0</v>
      </c>
      <c r="K30" s="49"/>
    </row>
    <row r="31" s="1" customFormat="1" ht="14.4" customHeight="1">
      <c r="B31" s="44"/>
      <c r="C31" s="45"/>
      <c r="D31" s="45"/>
      <c r="E31" s="53" t="s">
        <v>42</v>
      </c>
      <c r="F31" s="155">
        <f>ROUND(SUM(BF87:BF317), 2)</f>
        <v>0</v>
      </c>
      <c r="G31" s="45"/>
      <c r="H31" s="45"/>
      <c r="I31" s="156">
        <v>0.14999999999999999</v>
      </c>
      <c r="J31" s="155">
        <f>ROUND(ROUND((SUM(BF87:BF317)), 2)*I31, 2)</f>
        <v>0</v>
      </c>
      <c r="K31" s="49"/>
    </row>
    <row r="32" hidden="1" s="1" customFormat="1" ht="14.4" customHeight="1">
      <c r="B32" s="44"/>
      <c r="C32" s="45"/>
      <c r="D32" s="45"/>
      <c r="E32" s="53" t="s">
        <v>43</v>
      </c>
      <c r="F32" s="155">
        <f>ROUND(SUM(BG87:BG317), 2)</f>
        <v>0</v>
      </c>
      <c r="G32" s="45"/>
      <c r="H32" s="45"/>
      <c r="I32" s="156">
        <v>0.20999999999999999</v>
      </c>
      <c r="J32" s="155">
        <v>0</v>
      </c>
      <c r="K32" s="49"/>
    </row>
    <row r="33" hidden="1" s="1" customFormat="1" ht="14.4" customHeight="1">
      <c r="B33" s="44"/>
      <c r="C33" s="45"/>
      <c r="D33" s="45"/>
      <c r="E33" s="53" t="s">
        <v>44</v>
      </c>
      <c r="F33" s="155">
        <f>ROUND(SUM(BH87:BH317), 2)</f>
        <v>0</v>
      </c>
      <c r="G33" s="45"/>
      <c r="H33" s="45"/>
      <c r="I33" s="156">
        <v>0.14999999999999999</v>
      </c>
      <c r="J33" s="155">
        <v>0</v>
      </c>
      <c r="K33" s="49"/>
    </row>
    <row r="34" hidden="1" s="1" customFormat="1" ht="14.4" customHeight="1">
      <c r="B34" s="44"/>
      <c r="C34" s="45"/>
      <c r="D34" s="45"/>
      <c r="E34" s="53" t="s">
        <v>45</v>
      </c>
      <c r="F34" s="155">
        <f>ROUND(SUM(BI87:BI317),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46</v>
      </c>
      <c r="E36" s="96"/>
      <c r="F36" s="96"/>
      <c r="G36" s="159" t="s">
        <v>47</v>
      </c>
      <c r="H36" s="160" t="s">
        <v>48</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95</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Rekonstrukce rozvodů TUV,SV a Kanalizace v budově C</v>
      </c>
      <c r="F45" s="38"/>
      <c r="G45" s="38"/>
      <c r="H45" s="38"/>
      <c r="I45" s="142"/>
      <c r="J45" s="45"/>
      <c r="K45" s="49"/>
    </row>
    <row r="46" s="1" customFormat="1" ht="14.4" customHeight="1">
      <c r="B46" s="44"/>
      <c r="C46" s="38" t="s">
        <v>93</v>
      </c>
      <c r="D46" s="45"/>
      <c r="E46" s="45"/>
      <c r="F46" s="45"/>
      <c r="G46" s="45"/>
      <c r="H46" s="45"/>
      <c r="I46" s="142"/>
      <c r="J46" s="45"/>
      <c r="K46" s="49"/>
    </row>
    <row r="47" s="1" customFormat="1" ht="17.25" customHeight="1">
      <c r="B47" s="44"/>
      <c r="C47" s="45"/>
      <c r="D47" s="45"/>
      <c r="E47" s="143" t="str">
        <f>E9</f>
        <v xml:space="preserve">D.1.4. - Budova C  -  Technika prostředí staveb - Zdravotechnické instalace </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 xml:space="preserve"> </v>
      </c>
      <c r="G49" s="45"/>
      <c r="H49" s="45"/>
      <c r="I49" s="144" t="s">
        <v>25</v>
      </c>
      <c r="J49" s="145" t="str">
        <f>IF(J12="","",J12)</f>
        <v>9. 11. 2018</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 xml:space="preserve"> </v>
      </c>
      <c r="G51" s="45"/>
      <c r="H51" s="45"/>
      <c r="I51" s="144" t="s">
        <v>32</v>
      </c>
      <c r="J51" s="42" t="str">
        <f>E21</f>
        <v xml:space="preserve"> </v>
      </c>
      <c r="K51" s="49"/>
    </row>
    <row r="52" s="1" customFormat="1" ht="14.4" customHeight="1">
      <c r="B52" s="44"/>
      <c r="C52" s="38" t="s">
        <v>30</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96</v>
      </c>
      <c r="D54" s="157"/>
      <c r="E54" s="157"/>
      <c r="F54" s="157"/>
      <c r="G54" s="157"/>
      <c r="H54" s="157"/>
      <c r="I54" s="171"/>
      <c r="J54" s="172" t="s">
        <v>97</v>
      </c>
      <c r="K54" s="173"/>
    </row>
    <row r="55" s="1" customFormat="1" ht="10.32" customHeight="1">
      <c r="B55" s="44"/>
      <c r="C55" s="45"/>
      <c r="D55" s="45"/>
      <c r="E55" s="45"/>
      <c r="F55" s="45"/>
      <c r="G55" s="45"/>
      <c r="H55" s="45"/>
      <c r="I55" s="142"/>
      <c r="J55" s="45"/>
      <c r="K55" s="49"/>
    </row>
    <row r="56" s="1" customFormat="1" ht="29.28" customHeight="1">
      <c r="B56" s="44"/>
      <c r="C56" s="174" t="s">
        <v>98</v>
      </c>
      <c r="D56" s="45"/>
      <c r="E56" s="45"/>
      <c r="F56" s="45"/>
      <c r="G56" s="45"/>
      <c r="H56" s="45"/>
      <c r="I56" s="142"/>
      <c r="J56" s="153">
        <f>J87</f>
        <v>0</v>
      </c>
      <c r="K56" s="49"/>
      <c r="AU56" s="22" t="s">
        <v>99</v>
      </c>
    </row>
    <row r="57" s="7" customFormat="1" ht="24.96" customHeight="1">
      <c r="B57" s="175"/>
      <c r="C57" s="176"/>
      <c r="D57" s="177" t="s">
        <v>100</v>
      </c>
      <c r="E57" s="178"/>
      <c r="F57" s="178"/>
      <c r="G57" s="178"/>
      <c r="H57" s="178"/>
      <c r="I57" s="179"/>
      <c r="J57" s="180">
        <f>J88</f>
        <v>0</v>
      </c>
      <c r="K57" s="181"/>
    </row>
    <row r="58" s="7" customFormat="1" ht="24.96" customHeight="1">
      <c r="B58" s="175"/>
      <c r="C58" s="176"/>
      <c r="D58" s="177" t="s">
        <v>101</v>
      </c>
      <c r="E58" s="178"/>
      <c r="F58" s="178"/>
      <c r="G58" s="178"/>
      <c r="H58" s="178"/>
      <c r="I58" s="179"/>
      <c r="J58" s="180">
        <f>J93</f>
        <v>0</v>
      </c>
      <c r="K58" s="181"/>
    </row>
    <row r="59" s="8" customFormat="1" ht="19.92" customHeight="1">
      <c r="B59" s="182"/>
      <c r="C59" s="183"/>
      <c r="D59" s="184" t="s">
        <v>102</v>
      </c>
      <c r="E59" s="185"/>
      <c r="F59" s="185"/>
      <c r="G59" s="185"/>
      <c r="H59" s="185"/>
      <c r="I59" s="186"/>
      <c r="J59" s="187">
        <f>J94</f>
        <v>0</v>
      </c>
      <c r="K59" s="188"/>
    </row>
    <row r="60" s="8" customFormat="1" ht="19.92" customHeight="1">
      <c r="B60" s="182"/>
      <c r="C60" s="183"/>
      <c r="D60" s="184" t="s">
        <v>103</v>
      </c>
      <c r="E60" s="185"/>
      <c r="F60" s="185"/>
      <c r="G60" s="185"/>
      <c r="H60" s="185"/>
      <c r="I60" s="186"/>
      <c r="J60" s="187">
        <f>J102</f>
        <v>0</v>
      </c>
      <c r="K60" s="188"/>
    </row>
    <row r="61" s="7" customFormat="1" ht="24.96" customHeight="1">
      <c r="B61" s="175"/>
      <c r="C61" s="176"/>
      <c r="D61" s="177" t="s">
        <v>104</v>
      </c>
      <c r="E61" s="178"/>
      <c r="F61" s="178"/>
      <c r="G61" s="178"/>
      <c r="H61" s="178"/>
      <c r="I61" s="179"/>
      <c r="J61" s="180">
        <f>J112</f>
        <v>0</v>
      </c>
      <c r="K61" s="181"/>
    </row>
    <row r="62" s="8" customFormat="1" ht="19.92" customHeight="1">
      <c r="B62" s="182"/>
      <c r="C62" s="183"/>
      <c r="D62" s="184" t="s">
        <v>105</v>
      </c>
      <c r="E62" s="185"/>
      <c r="F62" s="185"/>
      <c r="G62" s="185"/>
      <c r="H62" s="185"/>
      <c r="I62" s="186"/>
      <c r="J62" s="187">
        <f>J113</f>
        <v>0</v>
      </c>
      <c r="K62" s="188"/>
    </row>
    <row r="63" s="8" customFormat="1" ht="19.92" customHeight="1">
      <c r="B63" s="182"/>
      <c r="C63" s="183"/>
      <c r="D63" s="184" t="s">
        <v>106</v>
      </c>
      <c r="E63" s="185"/>
      <c r="F63" s="185"/>
      <c r="G63" s="185"/>
      <c r="H63" s="185"/>
      <c r="I63" s="186"/>
      <c r="J63" s="187">
        <f>J124</f>
        <v>0</v>
      </c>
      <c r="K63" s="188"/>
    </row>
    <row r="64" s="8" customFormat="1" ht="19.92" customHeight="1">
      <c r="B64" s="182"/>
      <c r="C64" s="183"/>
      <c r="D64" s="184" t="s">
        <v>107</v>
      </c>
      <c r="E64" s="185"/>
      <c r="F64" s="185"/>
      <c r="G64" s="185"/>
      <c r="H64" s="185"/>
      <c r="I64" s="186"/>
      <c r="J64" s="187">
        <f>J157</f>
        <v>0</v>
      </c>
      <c r="K64" s="188"/>
    </row>
    <row r="65" s="8" customFormat="1" ht="19.92" customHeight="1">
      <c r="B65" s="182"/>
      <c r="C65" s="183"/>
      <c r="D65" s="184" t="s">
        <v>108</v>
      </c>
      <c r="E65" s="185"/>
      <c r="F65" s="185"/>
      <c r="G65" s="185"/>
      <c r="H65" s="185"/>
      <c r="I65" s="186"/>
      <c r="J65" s="187">
        <f>J257</f>
        <v>0</v>
      </c>
      <c r="K65" s="188"/>
    </row>
    <row r="66" s="8" customFormat="1" ht="19.92" customHeight="1">
      <c r="B66" s="182"/>
      <c r="C66" s="183"/>
      <c r="D66" s="184" t="s">
        <v>109</v>
      </c>
      <c r="E66" s="185"/>
      <c r="F66" s="185"/>
      <c r="G66" s="185"/>
      <c r="H66" s="185"/>
      <c r="I66" s="186"/>
      <c r="J66" s="187">
        <f>J311</f>
        <v>0</v>
      </c>
      <c r="K66" s="188"/>
    </row>
    <row r="67" s="8" customFormat="1" ht="19.92" customHeight="1">
      <c r="B67" s="182"/>
      <c r="C67" s="183"/>
      <c r="D67" s="184" t="s">
        <v>110</v>
      </c>
      <c r="E67" s="185"/>
      <c r="F67" s="185"/>
      <c r="G67" s="185"/>
      <c r="H67" s="185"/>
      <c r="I67" s="186"/>
      <c r="J67" s="187">
        <f>J316</f>
        <v>0</v>
      </c>
      <c r="K67" s="188"/>
    </row>
    <row r="68" s="1" customFormat="1" ht="21.84" customHeight="1">
      <c r="B68" s="44"/>
      <c r="C68" s="45"/>
      <c r="D68" s="45"/>
      <c r="E68" s="45"/>
      <c r="F68" s="45"/>
      <c r="G68" s="45"/>
      <c r="H68" s="45"/>
      <c r="I68" s="142"/>
      <c r="J68" s="45"/>
      <c r="K68" s="49"/>
    </row>
    <row r="69" s="1" customFormat="1" ht="6.96" customHeight="1">
      <c r="B69" s="65"/>
      <c r="C69" s="66"/>
      <c r="D69" s="66"/>
      <c r="E69" s="66"/>
      <c r="F69" s="66"/>
      <c r="G69" s="66"/>
      <c r="H69" s="66"/>
      <c r="I69" s="164"/>
      <c r="J69" s="66"/>
      <c r="K69" s="67"/>
    </row>
    <row r="73" s="1" customFormat="1" ht="6.96" customHeight="1">
      <c r="B73" s="68"/>
      <c r="C73" s="69"/>
      <c r="D73" s="69"/>
      <c r="E73" s="69"/>
      <c r="F73" s="69"/>
      <c r="G73" s="69"/>
      <c r="H73" s="69"/>
      <c r="I73" s="167"/>
      <c r="J73" s="69"/>
      <c r="K73" s="69"/>
      <c r="L73" s="70"/>
    </row>
    <row r="74" s="1" customFormat="1" ht="36.96" customHeight="1">
      <c r="B74" s="44"/>
      <c r="C74" s="71" t="s">
        <v>111</v>
      </c>
      <c r="D74" s="72"/>
      <c r="E74" s="72"/>
      <c r="F74" s="72"/>
      <c r="G74" s="72"/>
      <c r="H74" s="72"/>
      <c r="I74" s="189"/>
      <c r="J74" s="72"/>
      <c r="K74" s="72"/>
      <c r="L74" s="70"/>
    </row>
    <row r="75" s="1" customFormat="1" ht="6.96" customHeight="1">
      <c r="B75" s="44"/>
      <c r="C75" s="72"/>
      <c r="D75" s="72"/>
      <c r="E75" s="72"/>
      <c r="F75" s="72"/>
      <c r="G75" s="72"/>
      <c r="H75" s="72"/>
      <c r="I75" s="189"/>
      <c r="J75" s="72"/>
      <c r="K75" s="72"/>
      <c r="L75" s="70"/>
    </row>
    <row r="76" s="1" customFormat="1" ht="14.4" customHeight="1">
      <c r="B76" s="44"/>
      <c r="C76" s="74" t="s">
        <v>18</v>
      </c>
      <c r="D76" s="72"/>
      <c r="E76" s="72"/>
      <c r="F76" s="72"/>
      <c r="G76" s="72"/>
      <c r="H76" s="72"/>
      <c r="I76" s="189"/>
      <c r="J76" s="72"/>
      <c r="K76" s="72"/>
      <c r="L76" s="70"/>
    </row>
    <row r="77" s="1" customFormat="1" ht="16.5" customHeight="1">
      <c r="B77" s="44"/>
      <c r="C77" s="72"/>
      <c r="D77" s="72"/>
      <c r="E77" s="190" t="str">
        <f>E7</f>
        <v>Rekonstrukce rozvodů TUV,SV a Kanalizace v budově C</v>
      </c>
      <c r="F77" s="74"/>
      <c r="G77" s="74"/>
      <c r="H77" s="74"/>
      <c r="I77" s="189"/>
      <c r="J77" s="72"/>
      <c r="K77" s="72"/>
      <c r="L77" s="70"/>
    </row>
    <row r="78" s="1" customFormat="1" ht="14.4" customHeight="1">
      <c r="B78" s="44"/>
      <c r="C78" s="74" t="s">
        <v>93</v>
      </c>
      <c r="D78" s="72"/>
      <c r="E78" s="72"/>
      <c r="F78" s="72"/>
      <c r="G78" s="72"/>
      <c r="H78" s="72"/>
      <c r="I78" s="189"/>
      <c r="J78" s="72"/>
      <c r="K78" s="72"/>
      <c r="L78" s="70"/>
    </row>
    <row r="79" s="1" customFormat="1" ht="17.25" customHeight="1">
      <c r="B79" s="44"/>
      <c r="C79" s="72"/>
      <c r="D79" s="72"/>
      <c r="E79" s="80" t="str">
        <f>E9</f>
        <v xml:space="preserve">D.1.4. - Budova C  -  Technika prostředí staveb - Zdravotechnické instalace </v>
      </c>
      <c r="F79" s="72"/>
      <c r="G79" s="72"/>
      <c r="H79" s="72"/>
      <c r="I79" s="189"/>
      <c r="J79" s="72"/>
      <c r="K79" s="72"/>
      <c r="L79" s="70"/>
    </row>
    <row r="80" s="1" customFormat="1" ht="6.96" customHeight="1">
      <c r="B80" s="44"/>
      <c r="C80" s="72"/>
      <c r="D80" s="72"/>
      <c r="E80" s="72"/>
      <c r="F80" s="72"/>
      <c r="G80" s="72"/>
      <c r="H80" s="72"/>
      <c r="I80" s="189"/>
      <c r="J80" s="72"/>
      <c r="K80" s="72"/>
      <c r="L80" s="70"/>
    </row>
    <row r="81" s="1" customFormat="1" ht="18" customHeight="1">
      <c r="B81" s="44"/>
      <c r="C81" s="74" t="s">
        <v>23</v>
      </c>
      <c r="D81" s="72"/>
      <c r="E81" s="72"/>
      <c r="F81" s="191" t="str">
        <f>F12</f>
        <v xml:space="preserve"> </v>
      </c>
      <c r="G81" s="72"/>
      <c r="H81" s="72"/>
      <c r="I81" s="192" t="s">
        <v>25</v>
      </c>
      <c r="J81" s="83" t="str">
        <f>IF(J12="","",J12)</f>
        <v>9. 11. 2018</v>
      </c>
      <c r="K81" s="72"/>
      <c r="L81" s="70"/>
    </row>
    <row r="82" s="1" customFormat="1" ht="6.96" customHeight="1">
      <c r="B82" s="44"/>
      <c r="C82" s="72"/>
      <c r="D82" s="72"/>
      <c r="E82" s="72"/>
      <c r="F82" s="72"/>
      <c r="G82" s="72"/>
      <c r="H82" s="72"/>
      <c r="I82" s="189"/>
      <c r="J82" s="72"/>
      <c r="K82" s="72"/>
      <c r="L82" s="70"/>
    </row>
    <row r="83" s="1" customFormat="1">
      <c r="B83" s="44"/>
      <c r="C83" s="74" t="s">
        <v>27</v>
      </c>
      <c r="D83" s="72"/>
      <c r="E83" s="72"/>
      <c r="F83" s="191" t="str">
        <f>E15</f>
        <v xml:space="preserve"> </v>
      </c>
      <c r="G83" s="72"/>
      <c r="H83" s="72"/>
      <c r="I83" s="192" t="s">
        <v>32</v>
      </c>
      <c r="J83" s="191" t="str">
        <f>E21</f>
        <v xml:space="preserve"> </v>
      </c>
      <c r="K83" s="72"/>
      <c r="L83" s="70"/>
    </row>
    <row r="84" s="1" customFormat="1" ht="14.4" customHeight="1">
      <c r="B84" s="44"/>
      <c r="C84" s="74" t="s">
        <v>30</v>
      </c>
      <c r="D84" s="72"/>
      <c r="E84" s="72"/>
      <c r="F84" s="191" t="str">
        <f>IF(E18="","",E18)</f>
        <v/>
      </c>
      <c r="G84" s="72"/>
      <c r="H84" s="72"/>
      <c r="I84" s="189"/>
      <c r="J84" s="72"/>
      <c r="K84" s="72"/>
      <c r="L84" s="70"/>
    </row>
    <row r="85" s="1" customFormat="1" ht="10.32" customHeight="1">
      <c r="B85" s="44"/>
      <c r="C85" s="72"/>
      <c r="D85" s="72"/>
      <c r="E85" s="72"/>
      <c r="F85" s="72"/>
      <c r="G85" s="72"/>
      <c r="H85" s="72"/>
      <c r="I85" s="189"/>
      <c r="J85" s="72"/>
      <c r="K85" s="72"/>
      <c r="L85" s="70"/>
    </row>
    <row r="86" s="9" customFormat="1" ht="29.28" customHeight="1">
      <c r="B86" s="193"/>
      <c r="C86" s="194" t="s">
        <v>112</v>
      </c>
      <c r="D86" s="195" t="s">
        <v>55</v>
      </c>
      <c r="E86" s="195" t="s">
        <v>51</v>
      </c>
      <c r="F86" s="195" t="s">
        <v>113</v>
      </c>
      <c r="G86" s="195" t="s">
        <v>114</v>
      </c>
      <c r="H86" s="195" t="s">
        <v>115</v>
      </c>
      <c r="I86" s="196" t="s">
        <v>116</v>
      </c>
      <c r="J86" s="195" t="s">
        <v>97</v>
      </c>
      <c r="K86" s="197" t="s">
        <v>117</v>
      </c>
      <c r="L86" s="198"/>
      <c r="M86" s="100" t="s">
        <v>118</v>
      </c>
      <c r="N86" s="101" t="s">
        <v>40</v>
      </c>
      <c r="O86" s="101" t="s">
        <v>119</v>
      </c>
      <c r="P86" s="101" t="s">
        <v>120</v>
      </c>
      <c r="Q86" s="101" t="s">
        <v>121</v>
      </c>
      <c r="R86" s="101" t="s">
        <v>122</v>
      </c>
      <c r="S86" s="101" t="s">
        <v>123</v>
      </c>
      <c r="T86" s="102" t="s">
        <v>124</v>
      </c>
    </row>
    <row r="87" s="1" customFormat="1" ht="29.28" customHeight="1">
      <c r="B87" s="44"/>
      <c r="C87" s="106" t="s">
        <v>98</v>
      </c>
      <c r="D87" s="72"/>
      <c r="E87" s="72"/>
      <c r="F87" s="72"/>
      <c r="G87" s="72"/>
      <c r="H87" s="72"/>
      <c r="I87" s="189"/>
      <c r="J87" s="199">
        <f>BK87</f>
        <v>0</v>
      </c>
      <c r="K87" s="72"/>
      <c r="L87" s="70"/>
      <c r="M87" s="103"/>
      <c r="N87" s="104"/>
      <c r="O87" s="104"/>
      <c r="P87" s="200">
        <f>P88+P93+P112</f>
        <v>0</v>
      </c>
      <c r="Q87" s="104"/>
      <c r="R87" s="200">
        <f>R88+R93+R112</f>
        <v>8.6288099999999979</v>
      </c>
      <c r="S87" s="104"/>
      <c r="T87" s="201">
        <f>T88+T93+T112</f>
        <v>18.552280000000003</v>
      </c>
      <c r="AT87" s="22" t="s">
        <v>69</v>
      </c>
      <c r="AU87" s="22" t="s">
        <v>99</v>
      </c>
      <c r="BK87" s="202">
        <f>BK88+BK93+BK112</f>
        <v>0</v>
      </c>
    </row>
    <row r="88" s="10" customFormat="1" ht="37.44001" customHeight="1">
      <c r="B88" s="203"/>
      <c r="C88" s="204"/>
      <c r="D88" s="205" t="s">
        <v>69</v>
      </c>
      <c r="E88" s="206" t="s">
        <v>125</v>
      </c>
      <c r="F88" s="206" t="s">
        <v>126</v>
      </c>
      <c r="G88" s="204"/>
      <c r="H88" s="204"/>
      <c r="I88" s="207"/>
      <c r="J88" s="208">
        <f>BK88</f>
        <v>0</v>
      </c>
      <c r="K88" s="204"/>
      <c r="L88" s="209"/>
      <c r="M88" s="210"/>
      <c r="N88" s="211"/>
      <c r="O88" s="211"/>
      <c r="P88" s="212">
        <f>SUM(P89:P92)</f>
        <v>0</v>
      </c>
      <c r="Q88" s="211"/>
      <c r="R88" s="212">
        <f>SUM(R89:R92)</f>
        <v>0</v>
      </c>
      <c r="S88" s="211"/>
      <c r="T88" s="213">
        <f>SUM(T89:T92)</f>
        <v>9.5749999999999993</v>
      </c>
      <c r="AR88" s="214" t="s">
        <v>78</v>
      </c>
      <c r="AT88" s="215" t="s">
        <v>69</v>
      </c>
      <c r="AU88" s="215" t="s">
        <v>70</v>
      </c>
      <c r="AY88" s="214" t="s">
        <v>127</v>
      </c>
      <c r="BK88" s="216">
        <f>SUM(BK89:BK92)</f>
        <v>0</v>
      </c>
    </row>
    <row r="89" s="1" customFormat="1" ht="25.5" customHeight="1">
      <c r="B89" s="44"/>
      <c r="C89" s="217" t="s">
        <v>78</v>
      </c>
      <c r="D89" s="217" t="s">
        <v>128</v>
      </c>
      <c r="E89" s="218" t="s">
        <v>129</v>
      </c>
      <c r="F89" s="219" t="s">
        <v>130</v>
      </c>
      <c r="G89" s="220" t="s">
        <v>131</v>
      </c>
      <c r="H89" s="221">
        <v>55</v>
      </c>
      <c r="I89" s="222"/>
      <c r="J89" s="223">
        <f>ROUND(I89*H89,2)</f>
        <v>0</v>
      </c>
      <c r="K89" s="219" t="s">
        <v>132</v>
      </c>
      <c r="L89" s="70"/>
      <c r="M89" s="224" t="s">
        <v>21</v>
      </c>
      <c r="N89" s="225" t="s">
        <v>41</v>
      </c>
      <c r="O89" s="45"/>
      <c r="P89" s="226">
        <f>O89*H89</f>
        <v>0</v>
      </c>
      <c r="Q89" s="226">
        <v>0</v>
      </c>
      <c r="R89" s="226">
        <f>Q89*H89</f>
        <v>0</v>
      </c>
      <c r="S89" s="226">
        <v>0.0089999999999999993</v>
      </c>
      <c r="T89" s="227">
        <f>S89*H89</f>
        <v>0.49499999999999994</v>
      </c>
      <c r="AR89" s="22" t="s">
        <v>133</v>
      </c>
      <c r="AT89" s="22" t="s">
        <v>128</v>
      </c>
      <c r="AU89" s="22" t="s">
        <v>78</v>
      </c>
      <c r="AY89" s="22" t="s">
        <v>127</v>
      </c>
      <c r="BE89" s="228">
        <f>IF(N89="základní",J89,0)</f>
        <v>0</v>
      </c>
      <c r="BF89" s="228">
        <f>IF(N89="snížená",J89,0)</f>
        <v>0</v>
      </c>
      <c r="BG89" s="228">
        <f>IF(N89="zákl. přenesená",J89,0)</f>
        <v>0</v>
      </c>
      <c r="BH89" s="228">
        <f>IF(N89="sníž. přenesená",J89,0)</f>
        <v>0</v>
      </c>
      <c r="BI89" s="228">
        <f>IF(N89="nulová",J89,0)</f>
        <v>0</v>
      </c>
      <c r="BJ89" s="22" t="s">
        <v>78</v>
      </c>
      <c r="BK89" s="228">
        <f>ROUND(I89*H89,2)</f>
        <v>0</v>
      </c>
      <c r="BL89" s="22" t="s">
        <v>133</v>
      </c>
      <c r="BM89" s="22" t="s">
        <v>134</v>
      </c>
    </row>
    <row r="90" s="1" customFormat="1" ht="25.5" customHeight="1">
      <c r="B90" s="44"/>
      <c r="C90" s="217" t="s">
        <v>80</v>
      </c>
      <c r="D90" s="217" t="s">
        <v>128</v>
      </c>
      <c r="E90" s="218" t="s">
        <v>135</v>
      </c>
      <c r="F90" s="219" t="s">
        <v>136</v>
      </c>
      <c r="G90" s="220" t="s">
        <v>131</v>
      </c>
      <c r="H90" s="221">
        <v>140</v>
      </c>
      <c r="I90" s="222"/>
      <c r="J90" s="223">
        <f>ROUND(I90*H90,2)</f>
        <v>0</v>
      </c>
      <c r="K90" s="219" t="s">
        <v>132</v>
      </c>
      <c r="L90" s="70"/>
      <c r="M90" s="224" t="s">
        <v>21</v>
      </c>
      <c r="N90" s="225" t="s">
        <v>41</v>
      </c>
      <c r="O90" s="45"/>
      <c r="P90" s="226">
        <f>O90*H90</f>
        <v>0</v>
      </c>
      <c r="Q90" s="226">
        <v>0</v>
      </c>
      <c r="R90" s="226">
        <f>Q90*H90</f>
        <v>0</v>
      </c>
      <c r="S90" s="226">
        <v>0.019</v>
      </c>
      <c r="T90" s="227">
        <f>S90*H90</f>
        <v>2.6600000000000001</v>
      </c>
      <c r="AR90" s="22" t="s">
        <v>133</v>
      </c>
      <c r="AT90" s="22" t="s">
        <v>128</v>
      </c>
      <c r="AU90" s="22" t="s">
        <v>78</v>
      </c>
      <c r="AY90" s="22" t="s">
        <v>127</v>
      </c>
      <c r="BE90" s="228">
        <f>IF(N90="základní",J90,0)</f>
        <v>0</v>
      </c>
      <c r="BF90" s="228">
        <f>IF(N90="snížená",J90,0)</f>
        <v>0</v>
      </c>
      <c r="BG90" s="228">
        <f>IF(N90="zákl. přenesená",J90,0)</f>
        <v>0</v>
      </c>
      <c r="BH90" s="228">
        <f>IF(N90="sníž. přenesená",J90,0)</f>
        <v>0</v>
      </c>
      <c r="BI90" s="228">
        <f>IF(N90="nulová",J90,0)</f>
        <v>0</v>
      </c>
      <c r="BJ90" s="22" t="s">
        <v>78</v>
      </c>
      <c r="BK90" s="228">
        <f>ROUND(I90*H90,2)</f>
        <v>0</v>
      </c>
      <c r="BL90" s="22" t="s">
        <v>133</v>
      </c>
      <c r="BM90" s="22" t="s">
        <v>137</v>
      </c>
    </row>
    <row r="91" s="1" customFormat="1" ht="25.5" customHeight="1">
      <c r="B91" s="44"/>
      <c r="C91" s="217" t="s">
        <v>138</v>
      </c>
      <c r="D91" s="217" t="s">
        <v>128</v>
      </c>
      <c r="E91" s="218" t="s">
        <v>139</v>
      </c>
      <c r="F91" s="219" t="s">
        <v>140</v>
      </c>
      <c r="G91" s="220" t="s">
        <v>131</v>
      </c>
      <c r="H91" s="221">
        <v>110</v>
      </c>
      <c r="I91" s="222"/>
      <c r="J91" s="223">
        <f>ROUND(I91*H91,2)</f>
        <v>0</v>
      </c>
      <c r="K91" s="219" t="s">
        <v>132</v>
      </c>
      <c r="L91" s="70"/>
      <c r="M91" s="224" t="s">
        <v>21</v>
      </c>
      <c r="N91" s="225" t="s">
        <v>41</v>
      </c>
      <c r="O91" s="45"/>
      <c r="P91" s="226">
        <f>O91*H91</f>
        <v>0</v>
      </c>
      <c r="Q91" s="226">
        <v>0</v>
      </c>
      <c r="R91" s="226">
        <f>Q91*H91</f>
        <v>0</v>
      </c>
      <c r="S91" s="226">
        <v>0.017999999999999999</v>
      </c>
      <c r="T91" s="227">
        <f>S91*H91</f>
        <v>1.9799999999999998</v>
      </c>
      <c r="AR91" s="22" t="s">
        <v>133</v>
      </c>
      <c r="AT91" s="22" t="s">
        <v>128</v>
      </c>
      <c r="AU91" s="22" t="s">
        <v>78</v>
      </c>
      <c r="AY91" s="22" t="s">
        <v>127</v>
      </c>
      <c r="BE91" s="228">
        <f>IF(N91="základní",J91,0)</f>
        <v>0</v>
      </c>
      <c r="BF91" s="228">
        <f>IF(N91="snížená",J91,0)</f>
        <v>0</v>
      </c>
      <c r="BG91" s="228">
        <f>IF(N91="zákl. přenesená",J91,0)</f>
        <v>0</v>
      </c>
      <c r="BH91" s="228">
        <f>IF(N91="sníž. přenesená",J91,0)</f>
        <v>0</v>
      </c>
      <c r="BI91" s="228">
        <f>IF(N91="nulová",J91,0)</f>
        <v>0</v>
      </c>
      <c r="BJ91" s="22" t="s">
        <v>78</v>
      </c>
      <c r="BK91" s="228">
        <f>ROUND(I91*H91,2)</f>
        <v>0</v>
      </c>
      <c r="BL91" s="22" t="s">
        <v>133</v>
      </c>
      <c r="BM91" s="22" t="s">
        <v>141</v>
      </c>
    </row>
    <row r="92" s="1" customFormat="1" ht="25.5" customHeight="1">
      <c r="B92" s="44"/>
      <c r="C92" s="217" t="s">
        <v>133</v>
      </c>
      <c r="D92" s="217" t="s">
        <v>128</v>
      </c>
      <c r="E92" s="218" t="s">
        <v>142</v>
      </c>
      <c r="F92" s="219" t="s">
        <v>143</v>
      </c>
      <c r="G92" s="220" t="s">
        <v>131</v>
      </c>
      <c r="H92" s="221">
        <v>111</v>
      </c>
      <c r="I92" s="222"/>
      <c r="J92" s="223">
        <f>ROUND(I92*H92,2)</f>
        <v>0</v>
      </c>
      <c r="K92" s="219" t="s">
        <v>132</v>
      </c>
      <c r="L92" s="70"/>
      <c r="M92" s="224" t="s">
        <v>21</v>
      </c>
      <c r="N92" s="225" t="s">
        <v>41</v>
      </c>
      <c r="O92" s="45"/>
      <c r="P92" s="226">
        <f>O92*H92</f>
        <v>0</v>
      </c>
      <c r="Q92" s="226">
        <v>0</v>
      </c>
      <c r="R92" s="226">
        <f>Q92*H92</f>
        <v>0</v>
      </c>
      <c r="S92" s="226">
        <v>0.040000000000000001</v>
      </c>
      <c r="T92" s="227">
        <f>S92*H92</f>
        <v>4.4400000000000004</v>
      </c>
      <c r="AR92" s="22" t="s">
        <v>133</v>
      </c>
      <c r="AT92" s="22" t="s">
        <v>128</v>
      </c>
      <c r="AU92" s="22" t="s">
        <v>78</v>
      </c>
      <c r="AY92" s="22" t="s">
        <v>127</v>
      </c>
      <c r="BE92" s="228">
        <f>IF(N92="základní",J92,0)</f>
        <v>0</v>
      </c>
      <c r="BF92" s="228">
        <f>IF(N92="snížená",J92,0)</f>
        <v>0</v>
      </c>
      <c r="BG92" s="228">
        <f>IF(N92="zákl. přenesená",J92,0)</f>
        <v>0</v>
      </c>
      <c r="BH92" s="228">
        <f>IF(N92="sníž. přenesená",J92,0)</f>
        <v>0</v>
      </c>
      <c r="BI92" s="228">
        <f>IF(N92="nulová",J92,0)</f>
        <v>0</v>
      </c>
      <c r="BJ92" s="22" t="s">
        <v>78</v>
      </c>
      <c r="BK92" s="228">
        <f>ROUND(I92*H92,2)</f>
        <v>0</v>
      </c>
      <c r="BL92" s="22" t="s">
        <v>133</v>
      </c>
      <c r="BM92" s="22" t="s">
        <v>144</v>
      </c>
    </row>
    <row r="93" s="10" customFormat="1" ht="37.44001" customHeight="1">
      <c r="B93" s="203"/>
      <c r="C93" s="204"/>
      <c r="D93" s="205" t="s">
        <v>69</v>
      </c>
      <c r="E93" s="206" t="s">
        <v>145</v>
      </c>
      <c r="F93" s="206" t="s">
        <v>146</v>
      </c>
      <c r="G93" s="204"/>
      <c r="H93" s="204"/>
      <c r="I93" s="207"/>
      <c r="J93" s="208">
        <f>BK93</f>
        <v>0</v>
      </c>
      <c r="K93" s="204"/>
      <c r="L93" s="209"/>
      <c r="M93" s="210"/>
      <c r="N93" s="211"/>
      <c r="O93" s="211"/>
      <c r="P93" s="212">
        <f>P94+P102</f>
        <v>0</v>
      </c>
      <c r="Q93" s="211"/>
      <c r="R93" s="212">
        <f>R94+R102</f>
        <v>4.1055000000000001</v>
      </c>
      <c r="S93" s="211"/>
      <c r="T93" s="213">
        <f>T94+T102</f>
        <v>0</v>
      </c>
      <c r="AR93" s="214" t="s">
        <v>78</v>
      </c>
      <c r="AT93" s="215" t="s">
        <v>69</v>
      </c>
      <c r="AU93" s="215" t="s">
        <v>70</v>
      </c>
      <c r="AY93" s="214" t="s">
        <v>127</v>
      </c>
      <c r="BK93" s="216">
        <f>BK94+BK102</f>
        <v>0</v>
      </c>
    </row>
    <row r="94" s="10" customFormat="1" ht="19.92" customHeight="1">
      <c r="B94" s="203"/>
      <c r="C94" s="204"/>
      <c r="D94" s="205" t="s">
        <v>69</v>
      </c>
      <c r="E94" s="229" t="s">
        <v>147</v>
      </c>
      <c r="F94" s="229" t="s">
        <v>148</v>
      </c>
      <c r="G94" s="204"/>
      <c r="H94" s="204"/>
      <c r="I94" s="207"/>
      <c r="J94" s="230">
        <f>BK94</f>
        <v>0</v>
      </c>
      <c r="K94" s="204"/>
      <c r="L94" s="209"/>
      <c r="M94" s="210"/>
      <c r="N94" s="211"/>
      <c r="O94" s="211"/>
      <c r="P94" s="212">
        <f>SUM(P95:P101)</f>
        <v>0</v>
      </c>
      <c r="Q94" s="211"/>
      <c r="R94" s="212">
        <f>SUM(R95:R101)</f>
        <v>4.1055000000000001</v>
      </c>
      <c r="S94" s="211"/>
      <c r="T94" s="213">
        <f>SUM(T95:T101)</f>
        <v>0</v>
      </c>
      <c r="AR94" s="214" t="s">
        <v>78</v>
      </c>
      <c r="AT94" s="215" t="s">
        <v>69</v>
      </c>
      <c r="AU94" s="215" t="s">
        <v>78</v>
      </c>
      <c r="AY94" s="214" t="s">
        <v>127</v>
      </c>
      <c r="BK94" s="216">
        <f>SUM(BK95:BK101)</f>
        <v>0</v>
      </c>
    </row>
    <row r="95" s="1" customFormat="1" ht="16.5" customHeight="1">
      <c r="B95" s="44"/>
      <c r="C95" s="217" t="s">
        <v>149</v>
      </c>
      <c r="D95" s="217" t="s">
        <v>128</v>
      </c>
      <c r="E95" s="218" t="s">
        <v>150</v>
      </c>
      <c r="F95" s="219" t="s">
        <v>151</v>
      </c>
      <c r="G95" s="220" t="s">
        <v>152</v>
      </c>
      <c r="H95" s="221">
        <v>52.5</v>
      </c>
      <c r="I95" s="222"/>
      <c r="J95" s="223">
        <f>ROUND(I95*H95,2)</f>
        <v>0</v>
      </c>
      <c r="K95" s="219" t="s">
        <v>132</v>
      </c>
      <c r="L95" s="70"/>
      <c r="M95" s="224" t="s">
        <v>21</v>
      </c>
      <c r="N95" s="225" t="s">
        <v>41</v>
      </c>
      <c r="O95" s="45"/>
      <c r="P95" s="226">
        <f>O95*H95</f>
        <v>0</v>
      </c>
      <c r="Q95" s="226">
        <v>0.040000000000000001</v>
      </c>
      <c r="R95" s="226">
        <f>Q95*H95</f>
        <v>2.1000000000000001</v>
      </c>
      <c r="S95" s="226">
        <v>0</v>
      </c>
      <c r="T95" s="227">
        <f>S95*H95</f>
        <v>0</v>
      </c>
      <c r="AR95" s="22" t="s">
        <v>133</v>
      </c>
      <c r="AT95" s="22" t="s">
        <v>128</v>
      </c>
      <c r="AU95" s="22" t="s">
        <v>80</v>
      </c>
      <c r="AY95" s="22" t="s">
        <v>127</v>
      </c>
      <c r="BE95" s="228">
        <f>IF(N95="základní",J95,0)</f>
        <v>0</v>
      </c>
      <c r="BF95" s="228">
        <f>IF(N95="snížená",J95,0)</f>
        <v>0</v>
      </c>
      <c r="BG95" s="228">
        <f>IF(N95="zákl. přenesená",J95,0)</f>
        <v>0</v>
      </c>
      <c r="BH95" s="228">
        <f>IF(N95="sníž. přenesená",J95,0)</f>
        <v>0</v>
      </c>
      <c r="BI95" s="228">
        <f>IF(N95="nulová",J95,0)</f>
        <v>0</v>
      </c>
      <c r="BJ95" s="22" t="s">
        <v>78</v>
      </c>
      <c r="BK95" s="228">
        <f>ROUND(I95*H95,2)</f>
        <v>0</v>
      </c>
      <c r="BL95" s="22" t="s">
        <v>133</v>
      </c>
      <c r="BM95" s="22" t="s">
        <v>153</v>
      </c>
    </row>
    <row r="96" s="1" customFormat="1">
      <c r="B96" s="44"/>
      <c r="C96" s="72"/>
      <c r="D96" s="231" t="s">
        <v>154</v>
      </c>
      <c r="E96" s="72"/>
      <c r="F96" s="232" t="s">
        <v>155</v>
      </c>
      <c r="G96" s="72"/>
      <c r="H96" s="72"/>
      <c r="I96" s="189"/>
      <c r="J96" s="72"/>
      <c r="K96" s="72"/>
      <c r="L96" s="70"/>
      <c r="M96" s="233"/>
      <c r="N96" s="45"/>
      <c r="O96" s="45"/>
      <c r="P96" s="45"/>
      <c r="Q96" s="45"/>
      <c r="R96" s="45"/>
      <c r="S96" s="45"/>
      <c r="T96" s="93"/>
      <c r="AT96" s="22" t="s">
        <v>154</v>
      </c>
      <c r="AU96" s="22" t="s">
        <v>80</v>
      </c>
    </row>
    <row r="97" s="11" customFormat="1">
      <c r="B97" s="234"/>
      <c r="C97" s="235"/>
      <c r="D97" s="231" t="s">
        <v>156</v>
      </c>
      <c r="E97" s="236" t="s">
        <v>21</v>
      </c>
      <c r="F97" s="237" t="s">
        <v>157</v>
      </c>
      <c r="G97" s="235"/>
      <c r="H97" s="238">
        <v>37.649999999999999</v>
      </c>
      <c r="I97" s="239"/>
      <c r="J97" s="235"/>
      <c r="K97" s="235"/>
      <c r="L97" s="240"/>
      <c r="M97" s="241"/>
      <c r="N97" s="242"/>
      <c r="O97" s="242"/>
      <c r="P97" s="242"/>
      <c r="Q97" s="242"/>
      <c r="R97" s="242"/>
      <c r="S97" s="242"/>
      <c r="T97" s="243"/>
      <c r="AT97" s="244" t="s">
        <v>156</v>
      </c>
      <c r="AU97" s="244" t="s">
        <v>80</v>
      </c>
      <c r="AV97" s="11" t="s">
        <v>80</v>
      </c>
      <c r="AW97" s="11" t="s">
        <v>33</v>
      </c>
      <c r="AX97" s="11" t="s">
        <v>70</v>
      </c>
      <c r="AY97" s="244" t="s">
        <v>127</v>
      </c>
    </row>
    <row r="98" s="11" customFormat="1">
      <c r="B98" s="234"/>
      <c r="C98" s="235"/>
      <c r="D98" s="231" t="s">
        <v>156</v>
      </c>
      <c r="E98" s="236" t="s">
        <v>21</v>
      </c>
      <c r="F98" s="237" t="s">
        <v>158</v>
      </c>
      <c r="G98" s="235"/>
      <c r="H98" s="238">
        <v>3.8500000000000001</v>
      </c>
      <c r="I98" s="239"/>
      <c r="J98" s="235"/>
      <c r="K98" s="235"/>
      <c r="L98" s="240"/>
      <c r="M98" s="241"/>
      <c r="N98" s="242"/>
      <c r="O98" s="242"/>
      <c r="P98" s="242"/>
      <c r="Q98" s="242"/>
      <c r="R98" s="242"/>
      <c r="S98" s="242"/>
      <c r="T98" s="243"/>
      <c r="AT98" s="244" t="s">
        <v>156</v>
      </c>
      <c r="AU98" s="244" t="s">
        <v>80</v>
      </c>
      <c r="AV98" s="11" t="s">
        <v>80</v>
      </c>
      <c r="AW98" s="11" t="s">
        <v>33</v>
      </c>
      <c r="AX98" s="11" t="s">
        <v>70</v>
      </c>
      <c r="AY98" s="244" t="s">
        <v>127</v>
      </c>
    </row>
    <row r="99" s="11" customFormat="1">
      <c r="B99" s="234"/>
      <c r="C99" s="235"/>
      <c r="D99" s="231" t="s">
        <v>156</v>
      </c>
      <c r="E99" s="236" t="s">
        <v>21</v>
      </c>
      <c r="F99" s="237" t="s">
        <v>159</v>
      </c>
      <c r="G99" s="235"/>
      <c r="H99" s="238">
        <v>11</v>
      </c>
      <c r="I99" s="239"/>
      <c r="J99" s="235"/>
      <c r="K99" s="235"/>
      <c r="L99" s="240"/>
      <c r="M99" s="241"/>
      <c r="N99" s="242"/>
      <c r="O99" s="242"/>
      <c r="P99" s="242"/>
      <c r="Q99" s="242"/>
      <c r="R99" s="242"/>
      <c r="S99" s="242"/>
      <c r="T99" s="243"/>
      <c r="AT99" s="244" t="s">
        <v>156</v>
      </c>
      <c r="AU99" s="244" t="s">
        <v>80</v>
      </c>
      <c r="AV99" s="11" t="s">
        <v>80</v>
      </c>
      <c r="AW99" s="11" t="s">
        <v>33</v>
      </c>
      <c r="AX99" s="11" t="s">
        <v>70</v>
      </c>
      <c r="AY99" s="244" t="s">
        <v>127</v>
      </c>
    </row>
    <row r="100" s="12" customFormat="1">
      <c r="B100" s="245"/>
      <c r="C100" s="246"/>
      <c r="D100" s="231" t="s">
        <v>156</v>
      </c>
      <c r="E100" s="247" t="s">
        <v>21</v>
      </c>
      <c r="F100" s="248" t="s">
        <v>160</v>
      </c>
      <c r="G100" s="246"/>
      <c r="H100" s="249">
        <v>52.5</v>
      </c>
      <c r="I100" s="250"/>
      <c r="J100" s="246"/>
      <c r="K100" s="246"/>
      <c r="L100" s="251"/>
      <c r="M100" s="252"/>
      <c r="N100" s="253"/>
      <c r="O100" s="253"/>
      <c r="P100" s="253"/>
      <c r="Q100" s="253"/>
      <c r="R100" s="253"/>
      <c r="S100" s="253"/>
      <c r="T100" s="254"/>
      <c r="AT100" s="255" t="s">
        <v>156</v>
      </c>
      <c r="AU100" s="255" t="s">
        <v>80</v>
      </c>
      <c r="AV100" s="12" t="s">
        <v>133</v>
      </c>
      <c r="AW100" s="12" t="s">
        <v>33</v>
      </c>
      <c r="AX100" s="12" t="s">
        <v>78</v>
      </c>
      <c r="AY100" s="255" t="s">
        <v>127</v>
      </c>
    </row>
    <row r="101" s="1" customFormat="1" ht="16.5" customHeight="1">
      <c r="B101" s="44"/>
      <c r="C101" s="217" t="s">
        <v>147</v>
      </c>
      <c r="D101" s="217" t="s">
        <v>128</v>
      </c>
      <c r="E101" s="218" t="s">
        <v>161</v>
      </c>
      <c r="F101" s="219" t="s">
        <v>162</v>
      </c>
      <c r="G101" s="220" t="s">
        <v>152</v>
      </c>
      <c r="H101" s="221">
        <v>52.5</v>
      </c>
      <c r="I101" s="222"/>
      <c r="J101" s="223">
        <f>ROUND(I101*H101,2)</f>
        <v>0</v>
      </c>
      <c r="K101" s="219" t="s">
        <v>132</v>
      </c>
      <c r="L101" s="70"/>
      <c r="M101" s="224" t="s">
        <v>21</v>
      </c>
      <c r="N101" s="225" t="s">
        <v>41</v>
      </c>
      <c r="O101" s="45"/>
      <c r="P101" s="226">
        <f>O101*H101</f>
        <v>0</v>
      </c>
      <c r="Q101" s="226">
        <v>0.038199999999999998</v>
      </c>
      <c r="R101" s="226">
        <f>Q101*H101</f>
        <v>2.0055000000000001</v>
      </c>
      <c r="S101" s="226">
        <v>0</v>
      </c>
      <c r="T101" s="227">
        <f>S101*H101</f>
        <v>0</v>
      </c>
      <c r="AR101" s="22" t="s">
        <v>133</v>
      </c>
      <c r="AT101" s="22" t="s">
        <v>128</v>
      </c>
      <c r="AU101" s="22" t="s">
        <v>80</v>
      </c>
      <c r="AY101" s="22" t="s">
        <v>127</v>
      </c>
      <c r="BE101" s="228">
        <f>IF(N101="základní",J101,0)</f>
        <v>0</v>
      </c>
      <c r="BF101" s="228">
        <f>IF(N101="snížená",J101,0)</f>
        <v>0</v>
      </c>
      <c r="BG101" s="228">
        <f>IF(N101="zákl. přenesená",J101,0)</f>
        <v>0</v>
      </c>
      <c r="BH101" s="228">
        <f>IF(N101="sníž. přenesená",J101,0)</f>
        <v>0</v>
      </c>
      <c r="BI101" s="228">
        <f>IF(N101="nulová",J101,0)</f>
        <v>0</v>
      </c>
      <c r="BJ101" s="22" t="s">
        <v>78</v>
      </c>
      <c r="BK101" s="228">
        <f>ROUND(I101*H101,2)</f>
        <v>0</v>
      </c>
      <c r="BL101" s="22" t="s">
        <v>133</v>
      </c>
      <c r="BM101" s="22" t="s">
        <v>163</v>
      </c>
    </row>
    <row r="102" s="10" customFormat="1" ht="29.88" customHeight="1">
      <c r="B102" s="203"/>
      <c r="C102" s="204"/>
      <c r="D102" s="205" t="s">
        <v>69</v>
      </c>
      <c r="E102" s="229" t="s">
        <v>164</v>
      </c>
      <c r="F102" s="229" t="s">
        <v>165</v>
      </c>
      <c r="G102" s="204"/>
      <c r="H102" s="204"/>
      <c r="I102" s="207"/>
      <c r="J102" s="230">
        <f>BK102</f>
        <v>0</v>
      </c>
      <c r="K102" s="204"/>
      <c r="L102" s="209"/>
      <c r="M102" s="210"/>
      <c r="N102" s="211"/>
      <c r="O102" s="211"/>
      <c r="P102" s="212">
        <f>SUM(P103:P111)</f>
        <v>0</v>
      </c>
      <c r="Q102" s="211"/>
      <c r="R102" s="212">
        <f>SUM(R103:R111)</f>
        <v>0</v>
      </c>
      <c r="S102" s="211"/>
      <c r="T102" s="213">
        <f>SUM(T103:T111)</f>
        <v>0</v>
      </c>
      <c r="AR102" s="214" t="s">
        <v>78</v>
      </c>
      <c r="AT102" s="215" t="s">
        <v>69</v>
      </c>
      <c r="AU102" s="215" t="s">
        <v>78</v>
      </c>
      <c r="AY102" s="214" t="s">
        <v>127</v>
      </c>
      <c r="BK102" s="216">
        <f>SUM(BK103:BK111)</f>
        <v>0</v>
      </c>
    </row>
    <row r="103" s="1" customFormat="1" ht="38.25" customHeight="1">
      <c r="B103" s="44"/>
      <c r="C103" s="217" t="s">
        <v>166</v>
      </c>
      <c r="D103" s="217" t="s">
        <v>128</v>
      </c>
      <c r="E103" s="218" t="s">
        <v>167</v>
      </c>
      <c r="F103" s="219" t="s">
        <v>168</v>
      </c>
      <c r="G103" s="220" t="s">
        <v>169</v>
      </c>
      <c r="H103" s="221">
        <v>18.552</v>
      </c>
      <c r="I103" s="222"/>
      <c r="J103" s="223">
        <f>ROUND(I103*H103,2)</f>
        <v>0</v>
      </c>
      <c r="K103" s="219" t="s">
        <v>132</v>
      </c>
      <c r="L103" s="70"/>
      <c r="M103" s="224" t="s">
        <v>21</v>
      </c>
      <c r="N103" s="225" t="s">
        <v>41</v>
      </c>
      <c r="O103" s="45"/>
      <c r="P103" s="226">
        <f>O103*H103</f>
        <v>0</v>
      </c>
      <c r="Q103" s="226">
        <v>0</v>
      </c>
      <c r="R103" s="226">
        <f>Q103*H103</f>
        <v>0</v>
      </c>
      <c r="S103" s="226">
        <v>0</v>
      </c>
      <c r="T103" s="227">
        <f>S103*H103</f>
        <v>0</v>
      </c>
      <c r="AR103" s="22" t="s">
        <v>133</v>
      </c>
      <c r="AT103" s="22" t="s">
        <v>128</v>
      </c>
      <c r="AU103" s="22" t="s">
        <v>80</v>
      </c>
      <c r="AY103" s="22" t="s">
        <v>127</v>
      </c>
      <c r="BE103" s="228">
        <f>IF(N103="základní",J103,0)</f>
        <v>0</v>
      </c>
      <c r="BF103" s="228">
        <f>IF(N103="snížená",J103,0)</f>
        <v>0</v>
      </c>
      <c r="BG103" s="228">
        <f>IF(N103="zákl. přenesená",J103,0)</f>
        <v>0</v>
      </c>
      <c r="BH103" s="228">
        <f>IF(N103="sníž. přenesená",J103,0)</f>
        <v>0</v>
      </c>
      <c r="BI103" s="228">
        <f>IF(N103="nulová",J103,0)</f>
        <v>0</v>
      </c>
      <c r="BJ103" s="22" t="s">
        <v>78</v>
      </c>
      <c r="BK103" s="228">
        <f>ROUND(I103*H103,2)</f>
        <v>0</v>
      </c>
      <c r="BL103" s="22" t="s">
        <v>133</v>
      </c>
      <c r="BM103" s="22" t="s">
        <v>170</v>
      </c>
    </row>
    <row r="104" s="1" customFormat="1">
      <c r="B104" s="44"/>
      <c r="C104" s="72"/>
      <c r="D104" s="231" t="s">
        <v>154</v>
      </c>
      <c r="E104" s="72"/>
      <c r="F104" s="232" t="s">
        <v>171</v>
      </c>
      <c r="G104" s="72"/>
      <c r="H104" s="72"/>
      <c r="I104" s="189"/>
      <c r="J104" s="72"/>
      <c r="K104" s="72"/>
      <c r="L104" s="70"/>
      <c r="M104" s="233"/>
      <c r="N104" s="45"/>
      <c r="O104" s="45"/>
      <c r="P104" s="45"/>
      <c r="Q104" s="45"/>
      <c r="R104" s="45"/>
      <c r="S104" s="45"/>
      <c r="T104" s="93"/>
      <c r="AT104" s="22" t="s">
        <v>154</v>
      </c>
      <c r="AU104" s="22" t="s">
        <v>80</v>
      </c>
    </row>
    <row r="105" s="1" customFormat="1" ht="25.5" customHeight="1">
      <c r="B105" s="44"/>
      <c r="C105" s="217" t="s">
        <v>172</v>
      </c>
      <c r="D105" s="217" t="s">
        <v>128</v>
      </c>
      <c r="E105" s="218" t="s">
        <v>173</v>
      </c>
      <c r="F105" s="219" t="s">
        <v>174</v>
      </c>
      <c r="G105" s="220" t="s">
        <v>169</v>
      </c>
      <c r="H105" s="221">
        <v>18.552</v>
      </c>
      <c r="I105" s="222"/>
      <c r="J105" s="223">
        <f>ROUND(I105*H105,2)</f>
        <v>0</v>
      </c>
      <c r="K105" s="219" t="s">
        <v>132</v>
      </c>
      <c r="L105" s="70"/>
      <c r="M105" s="224" t="s">
        <v>21</v>
      </c>
      <c r="N105" s="225" t="s">
        <v>41</v>
      </c>
      <c r="O105" s="45"/>
      <c r="P105" s="226">
        <f>O105*H105</f>
        <v>0</v>
      </c>
      <c r="Q105" s="226">
        <v>0</v>
      </c>
      <c r="R105" s="226">
        <f>Q105*H105</f>
        <v>0</v>
      </c>
      <c r="S105" s="226">
        <v>0</v>
      </c>
      <c r="T105" s="227">
        <f>S105*H105</f>
        <v>0</v>
      </c>
      <c r="AR105" s="22" t="s">
        <v>133</v>
      </c>
      <c r="AT105" s="22" t="s">
        <v>128</v>
      </c>
      <c r="AU105" s="22" t="s">
        <v>80</v>
      </c>
      <c r="AY105" s="22" t="s">
        <v>127</v>
      </c>
      <c r="BE105" s="228">
        <f>IF(N105="základní",J105,0)</f>
        <v>0</v>
      </c>
      <c r="BF105" s="228">
        <f>IF(N105="snížená",J105,0)</f>
        <v>0</v>
      </c>
      <c r="BG105" s="228">
        <f>IF(N105="zákl. přenesená",J105,0)</f>
        <v>0</v>
      </c>
      <c r="BH105" s="228">
        <f>IF(N105="sníž. přenesená",J105,0)</f>
        <v>0</v>
      </c>
      <c r="BI105" s="228">
        <f>IF(N105="nulová",J105,0)</f>
        <v>0</v>
      </c>
      <c r="BJ105" s="22" t="s">
        <v>78</v>
      </c>
      <c r="BK105" s="228">
        <f>ROUND(I105*H105,2)</f>
        <v>0</v>
      </c>
      <c r="BL105" s="22" t="s">
        <v>133</v>
      </c>
      <c r="BM105" s="22" t="s">
        <v>175</v>
      </c>
    </row>
    <row r="106" s="1" customFormat="1">
      <c r="B106" s="44"/>
      <c r="C106" s="72"/>
      <c r="D106" s="231" t="s">
        <v>154</v>
      </c>
      <c r="E106" s="72"/>
      <c r="F106" s="232" t="s">
        <v>176</v>
      </c>
      <c r="G106" s="72"/>
      <c r="H106" s="72"/>
      <c r="I106" s="189"/>
      <c r="J106" s="72"/>
      <c r="K106" s="72"/>
      <c r="L106" s="70"/>
      <c r="M106" s="233"/>
      <c r="N106" s="45"/>
      <c r="O106" s="45"/>
      <c r="P106" s="45"/>
      <c r="Q106" s="45"/>
      <c r="R106" s="45"/>
      <c r="S106" s="45"/>
      <c r="T106" s="93"/>
      <c r="AT106" s="22" t="s">
        <v>154</v>
      </c>
      <c r="AU106" s="22" t="s">
        <v>80</v>
      </c>
    </row>
    <row r="107" s="1" customFormat="1" ht="25.5" customHeight="1">
      <c r="B107" s="44"/>
      <c r="C107" s="217" t="s">
        <v>125</v>
      </c>
      <c r="D107" s="217" t="s">
        <v>128</v>
      </c>
      <c r="E107" s="218" t="s">
        <v>177</v>
      </c>
      <c r="F107" s="219" t="s">
        <v>178</v>
      </c>
      <c r="G107" s="220" t="s">
        <v>169</v>
      </c>
      <c r="H107" s="221">
        <v>352.488</v>
      </c>
      <c r="I107" s="222"/>
      <c r="J107" s="223">
        <f>ROUND(I107*H107,2)</f>
        <v>0</v>
      </c>
      <c r="K107" s="219" t="s">
        <v>132</v>
      </c>
      <c r="L107" s="70"/>
      <c r="M107" s="224" t="s">
        <v>21</v>
      </c>
      <c r="N107" s="225" t="s">
        <v>41</v>
      </c>
      <c r="O107" s="45"/>
      <c r="P107" s="226">
        <f>O107*H107</f>
        <v>0</v>
      </c>
      <c r="Q107" s="226">
        <v>0</v>
      </c>
      <c r="R107" s="226">
        <f>Q107*H107</f>
        <v>0</v>
      </c>
      <c r="S107" s="226">
        <v>0</v>
      </c>
      <c r="T107" s="227">
        <f>S107*H107</f>
        <v>0</v>
      </c>
      <c r="AR107" s="22" t="s">
        <v>133</v>
      </c>
      <c r="AT107" s="22" t="s">
        <v>128</v>
      </c>
      <c r="AU107" s="22" t="s">
        <v>80</v>
      </c>
      <c r="AY107" s="22" t="s">
        <v>127</v>
      </c>
      <c r="BE107" s="228">
        <f>IF(N107="základní",J107,0)</f>
        <v>0</v>
      </c>
      <c r="BF107" s="228">
        <f>IF(N107="snížená",J107,0)</f>
        <v>0</v>
      </c>
      <c r="BG107" s="228">
        <f>IF(N107="zákl. přenesená",J107,0)</f>
        <v>0</v>
      </c>
      <c r="BH107" s="228">
        <f>IF(N107="sníž. přenesená",J107,0)</f>
        <v>0</v>
      </c>
      <c r="BI107" s="228">
        <f>IF(N107="nulová",J107,0)</f>
        <v>0</v>
      </c>
      <c r="BJ107" s="22" t="s">
        <v>78</v>
      </c>
      <c r="BK107" s="228">
        <f>ROUND(I107*H107,2)</f>
        <v>0</v>
      </c>
      <c r="BL107" s="22" t="s">
        <v>133</v>
      </c>
      <c r="BM107" s="22" t="s">
        <v>179</v>
      </c>
    </row>
    <row r="108" s="1" customFormat="1">
      <c r="B108" s="44"/>
      <c r="C108" s="72"/>
      <c r="D108" s="231" t="s">
        <v>154</v>
      </c>
      <c r="E108" s="72"/>
      <c r="F108" s="232" t="s">
        <v>176</v>
      </c>
      <c r="G108" s="72"/>
      <c r="H108" s="72"/>
      <c r="I108" s="189"/>
      <c r="J108" s="72"/>
      <c r="K108" s="72"/>
      <c r="L108" s="70"/>
      <c r="M108" s="233"/>
      <c r="N108" s="45"/>
      <c r="O108" s="45"/>
      <c r="P108" s="45"/>
      <c r="Q108" s="45"/>
      <c r="R108" s="45"/>
      <c r="S108" s="45"/>
      <c r="T108" s="93"/>
      <c r="AT108" s="22" t="s">
        <v>154</v>
      </c>
      <c r="AU108" s="22" t="s">
        <v>80</v>
      </c>
    </row>
    <row r="109" s="11" customFormat="1">
      <c r="B109" s="234"/>
      <c r="C109" s="235"/>
      <c r="D109" s="231" t="s">
        <v>156</v>
      </c>
      <c r="E109" s="235"/>
      <c r="F109" s="237" t="s">
        <v>180</v>
      </c>
      <c r="G109" s="235"/>
      <c r="H109" s="238">
        <v>352.488</v>
      </c>
      <c r="I109" s="239"/>
      <c r="J109" s="235"/>
      <c r="K109" s="235"/>
      <c r="L109" s="240"/>
      <c r="M109" s="241"/>
      <c r="N109" s="242"/>
      <c r="O109" s="242"/>
      <c r="P109" s="242"/>
      <c r="Q109" s="242"/>
      <c r="R109" s="242"/>
      <c r="S109" s="242"/>
      <c r="T109" s="243"/>
      <c r="AT109" s="244" t="s">
        <v>156</v>
      </c>
      <c r="AU109" s="244" t="s">
        <v>80</v>
      </c>
      <c r="AV109" s="11" t="s">
        <v>80</v>
      </c>
      <c r="AW109" s="11" t="s">
        <v>6</v>
      </c>
      <c r="AX109" s="11" t="s">
        <v>78</v>
      </c>
      <c r="AY109" s="244" t="s">
        <v>127</v>
      </c>
    </row>
    <row r="110" s="1" customFormat="1" ht="16.5" customHeight="1">
      <c r="B110" s="44"/>
      <c r="C110" s="217" t="s">
        <v>181</v>
      </c>
      <c r="D110" s="217" t="s">
        <v>128</v>
      </c>
      <c r="E110" s="218" t="s">
        <v>182</v>
      </c>
      <c r="F110" s="219" t="s">
        <v>183</v>
      </c>
      <c r="G110" s="220" t="s">
        <v>169</v>
      </c>
      <c r="H110" s="221">
        <v>18.552</v>
      </c>
      <c r="I110" s="222"/>
      <c r="J110" s="223">
        <f>ROUND(I110*H110,2)</f>
        <v>0</v>
      </c>
      <c r="K110" s="219" t="s">
        <v>132</v>
      </c>
      <c r="L110" s="70"/>
      <c r="M110" s="224" t="s">
        <v>21</v>
      </c>
      <c r="N110" s="225" t="s">
        <v>41</v>
      </c>
      <c r="O110" s="45"/>
      <c r="P110" s="226">
        <f>O110*H110</f>
        <v>0</v>
      </c>
      <c r="Q110" s="226">
        <v>0</v>
      </c>
      <c r="R110" s="226">
        <f>Q110*H110</f>
        <v>0</v>
      </c>
      <c r="S110" s="226">
        <v>0</v>
      </c>
      <c r="T110" s="227">
        <f>S110*H110</f>
        <v>0</v>
      </c>
      <c r="AR110" s="22" t="s">
        <v>133</v>
      </c>
      <c r="AT110" s="22" t="s">
        <v>128</v>
      </c>
      <c r="AU110" s="22" t="s">
        <v>80</v>
      </c>
      <c r="AY110" s="22" t="s">
        <v>127</v>
      </c>
      <c r="BE110" s="228">
        <f>IF(N110="základní",J110,0)</f>
        <v>0</v>
      </c>
      <c r="BF110" s="228">
        <f>IF(N110="snížená",J110,0)</f>
        <v>0</v>
      </c>
      <c r="BG110" s="228">
        <f>IF(N110="zákl. přenesená",J110,0)</f>
        <v>0</v>
      </c>
      <c r="BH110" s="228">
        <f>IF(N110="sníž. přenesená",J110,0)</f>
        <v>0</v>
      </c>
      <c r="BI110" s="228">
        <f>IF(N110="nulová",J110,0)</f>
        <v>0</v>
      </c>
      <c r="BJ110" s="22" t="s">
        <v>78</v>
      </c>
      <c r="BK110" s="228">
        <f>ROUND(I110*H110,2)</f>
        <v>0</v>
      </c>
      <c r="BL110" s="22" t="s">
        <v>133</v>
      </c>
      <c r="BM110" s="22" t="s">
        <v>184</v>
      </c>
    </row>
    <row r="111" s="1" customFormat="1">
      <c r="B111" s="44"/>
      <c r="C111" s="72"/>
      <c r="D111" s="231" t="s">
        <v>154</v>
      </c>
      <c r="E111" s="72"/>
      <c r="F111" s="232" t="s">
        <v>185</v>
      </c>
      <c r="G111" s="72"/>
      <c r="H111" s="72"/>
      <c r="I111" s="189"/>
      <c r="J111" s="72"/>
      <c r="K111" s="72"/>
      <c r="L111" s="70"/>
      <c r="M111" s="233"/>
      <c r="N111" s="45"/>
      <c r="O111" s="45"/>
      <c r="P111" s="45"/>
      <c r="Q111" s="45"/>
      <c r="R111" s="45"/>
      <c r="S111" s="45"/>
      <c r="T111" s="93"/>
      <c r="AT111" s="22" t="s">
        <v>154</v>
      </c>
      <c r="AU111" s="22" t="s">
        <v>80</v>
      </c>
    </row>
    <row r="112" s="10" customFormat="1" ht="37.44001" customHeight="1">
      <c r="B112" s="203"/>
      <c r="C112" s="204"/>
      <c r="D112" s="205" t="s">
        <v>69</v>
      </c>
      <c r="E112" s="206" t="s">
        <v>186</v>
      </c>
      <c r="F112" s="206" t="s">
        <v>187</v>
      </c>
      <c r="G112" s="204"/>
      <c r="H112" s="204"/>
      <c r="I112" s="207"/>
      <c r="J112" s="208">
        <f>BK112</f>
        <v>0</v>
      </c>
      <c r="K112" s="204"/>
      <c r="L112" s="209"/>
      <c r="M112" s="210"/>
      <c r="N112" s="211"/>
      <c r="O112" s="211"/>
      <c r="P112" s="212">
        <f>P113+P124+P157+P257+P311+P316</f>
        <v>0</v>
      </c>
      <c r="Q112" s="211"/>
      <c r="R112" s="212">
        <f>R113+R124+R157+R257+R311+R316</f>
        <v>4.5233099999999986</v>
      </c>
      <c r="S112" s="211"/>
      <c r="T112" s="213">
        <f>T113+T124+T157+T257+T311+T316</f>
        <v>8.9772800000000021</v>
      </c>
      <c r="AR112" s="214" t="s">
        <v>80</v>
      </c>
      <c r="AT112" s="215" t="s">
        <v>69</v>
      </c>
      <c r="AU112" s="215" t="s">
        <v>70</v>
      </c>
      <c r="AY112" s="214" t="s">
        <v>127</v>
      </c>
      <c r="BK112" s="216">
        <f>BK113+BK124+BK157+BK257+BK311+BK316</f>
        <v>0</v>
      </c>
    </row>
    <row r="113" s="10" customFormat="1" ht="19.92" customHeight="1">
      <c r="B113" s="203"/>
      <c r="C113" s="204"/>
      <c r="D113" s="205" t="s">
        <v>69</v>
      </c>
      <c r="E113" s="229" t="s">
        <v>188</v>
      </c>
      <c r="F113" s="229" t="s">
        <v>189</v>
      </c>
      <c r="G113" s="204"/>
      <c r="H113" s="204"/>
      <c r="I113" s="207"/>
      <c r="J113" s="230">
        <f>BK113</f>
        <v>0</v>
      </c>
      <c r="K113" s="204"/>
      <c r="L113" s="209"/>
      <c r="M113" s="210"/>
      <c r="N113" s="211"/>
      <c r="O113" s="211"/>
      <c r="P113" s="212">
        <f>SUM(P114:P123)</f>
        <v>0</v>
      </c>
      <c r="Q113" s="211"/>
      <c r="R113" s="212">
        <f>SUM(R114:R123)</f>
        <v>0.18441000000000002</v>
      </c>
      <c r="S113" s="211"/>
      <c r="T113" s="213">
        <f>SUM(T114:T123)</f>
        <v>0</v>
      </c>
      <c r="AR113" s="214" t="s">
        <v>80</v>
      </c>
      <c r="AT113" s="215" t="s">
        <v>69</v>
      </c>
      <c r="AU113" s="215" t="s">
        <v>78</v>
      </c>
      <c r="AY113" s="214" t="s">
        <v>127</v>
      </c>
      <c r="BK113" s="216">
        <f>SUM(BK114:BK123)</f>
        <v>0</v>
      </c>
    </row>
    <row r="114" s="1" customFormat="1" ht="38.25" customHeight="1">
      <c r="B114" s="44"/>
      <c r="C114" s="217" t="s">
        <v>190</v>
      </c>
      <c r="D114" s="217" t="s">
        <v>128</v>
      </c>
      <c r="E114" s="218" t="s">
        <v>191</v>
      </c>
      <c r="F114" s="219" t="s">
        <v>192</v>
      </c>
      <c r="G114" s="220" t="s">
        <v>131</v>
      </c>
      <c r="H114" s="221">
        <v>223</v>
      </c>
      <c r="I114" s="222"/>
      <c r="J114" s="223">
        <f>ROUND(I114*H114,2)</f>
        <v>0</v>
      </c>
      <c r="K114" s="219" t="s">
        <v>132</v>
      </c>
      <c r="L114" s="70"/>
      <c r="M114" s="224" t="s">
        <v>21</v>
      </c>
      <c r="N114" s="225" t="s">
        <v>41</v>
      </c>
      <c r="O114" s="45"/>
      <c r="P114" s="226">
        <f>O114*H114</f>
        <v>0</v>
      </c>
      <c r="Q114" s="226">
        <v>0</v>
      </c>
      <c r="R114" s="226">
        <f>Q114*H114</f>
        <v>0</v>
      </c>
      <c r="S114" s="226">
        <v>0</v>
      </c>
      <c r="T114" s="227">
        <f>S114*H114</f>
        <v>0</v>
      </c>
      <c r="AR114" s="22" t="s">
        <v>193</v>
      </c>
      <c r="AT114" s="22" t="s">
        <v>128</v>
      </c>
      <c r="AU114" s="22" t="s">
        <v>80</v>
      </c>
      <c r="AY114" s="22" t="s">
        <v>127</v>
      </c>
      <c r="BE114" s="228">
        <f>IF(N114="základní",J114,0)</f>
        <v>0</v>
      </c>
      <c r="BF114" s="228">
        <f>IF(N114="snížená",J114,0)</f>
        <v>0</v>
      </c>
      <c r="BG114" s="228">
        <f>IF(N114="zákl. přenesená",J114,0)</f>
        <v>0</v>
      </c>
      <c r="BH114" s="228">
        <f>IF(N114="sníž. přenesená",J114,0)</f>
        <v>0</v>
      </c>
      <c r="BI114" s="228">
        <f>IF(N114="nulová",J114,0)</f>
        <v>0</v>
      </c>
      <c r="BJ114" s="22" t="s">
        <v>78</v>
      </c>
      <c r="BK114" s="228">
        <f>ROUND(I114*H114,2)</f>
        <v>0</v>
      </c>
      <c r="BL114" s="22" t="s">
        <v>193</v>
      </c>
      <c r="BM114" s="22" t="s">
        <v>194</v>
      </c>
    </row>
    <row r="115" s="1" customFormat="1">
      <c r="B115" s="44"/>
      <c r="C115" s="72"/>
      <c r="D115" s="231" t="s">
        <v>154</v>
      </c>
      <c r="E115" s="72"/>
      <c r="F115" s="232" t="s">
        <v>195</v>
      </c>
      <c r="G115" s="72"/>
      <c r="H115" s="72"/>
      <c r="I115" s="189"/>
      <c r="J115" s="72"/>
      <c r="K115" s="72"/>
      <c r="L115" s="70"/>
      <c r="M115" s="233"/>
      <c r="N115" s="45"/>
      <c r="O115" s="45"/>
      <c r="P115" s="45"/>
      <c r="Q115" s="45"/>
      <c r="R115" s="45"/>
      <c r="S115" s="45"/>
      <c r="T115" s="93"/>
      <c r="AT115" s="22" t="s">
        <v>154</v>
      </c>
      <c r="AU115" s="22" t="s">
        <v>80</v>
      </c>
    </row>
    <row r="116" s="1" customFormat="1" ht="25.5" customHeight="1">
      <c r="B116" s="44"/>
      <c r="C116" s="256" t="s">
        <v>196</v>
      </c>
      <c r="D116" s="256" t="s">
        <v>197</v>
      </c>
      <c r="E116" s="257" t="s">
        <v>198</v>
      </c>
      <c r="F116" s="258" t="s">
        <v>199</v>
      </c>
      <c r="G116" s="259" t="s">
        <v>131</v>
      </c>
      <c r="H116" s="260">
        <v>38</v>
      </c>
      <c r="I116" s="261"/>
      <c r="J116" s="262">
        <f>ROUND(I116*H116,2)</f>
        <v>0</v>
      </c>
      <c r="K116" s="258" t="s">
        <v>132</v>
      </c>
      <c r="L116" s="263"/>
      <c r="M116" s="264" t="s">
        <v>21</v>
      </c>
      <c r="N116" s="265" t="s">
        <v>41</v>
      </c>
      <c r="O116" s="45"/>
      <c r="P116" s="226">
        <f>O116*H116</f>
        <v>0</v>
      </c>
      <c r="Q116" s="226">
        <v>0.00054000000000000001</v>
      </c>
      <c r="R116" s="226">
        <f>Q116*H116</f>
        <v>0.02052</v>
      </c>
      <c r="S116" s="226">
        <v>0</v>
      </c>
      <c r="T116" s="227">
        <f>S116*H116</f>
        <v>0</v>
      </c>
      <c r="AR116" s="22" t="s">
        <v>200</v>
      </c>
      <c r="AT116" s="22" t="s">
        <v>197</v>
      </c>
      <c r="AU116" s="22" t="s">
        <v>80</v>
      </c>
      <c r="AY116" s="22" t="s">
        <v>127</v>
      </c>
      <c r="BE116" s="228">
        <f>IF(N116="základní",J116,0)</f>
        <v>0</v>
      </c>
      <c r="BF116" s="228">
        <f>IF(N116="snížená",J116,0)</f>
        <v>0</v>
      </c>
      <c r="BG116" s="228">
        <f>IF(N116="zákl. přenesená",J116,0)</f>
        <v>0</v>
      </c>
      <c r="BH116" s="228">
        <f>IF(N116="sníž. přenesená",J116,0)</f>
        <v>0</v>
      </c>
      <c r="BI116" s="228">
        <f>IF(N116="nulová",J116,0)</f>
        <v>0</v>
      </c>
      <c r="BJ116" s="22" t="s">
        <v>78</v>
      </c>
      <c r="BK116" s="228">
        <f>ROUND(I116*H116,2)</f>
        <v>0</v>
      </c>
      <c r="BL116" s="22" t="s">
        <v>193</v>
      </c>
      <c r="BM116" s="22" t="s">
        <v>201</v>
      </c>
    </row>
    <row r="117" s="1" customFormat="1" ht="25.5" customHeight="1">
      <c r="B117" s="44"/>
      <c r="C117" s="256" t="s">
        <v>202</v>
      </c>
      <c r="D117" s="256" t="s">
        <v>197</v>
      </c>
      <c r="E117" s="257" t="s">
        <v>203</v>
      </c>
      <c r="F117" s="258" t="s">
        <v>204</v>
      </c>
      <c r="G117" s="259" t="s">
        <v>131</v>
      </c>
      <c r="H117" s="260">
        <v>38</v>
      </c>
      <c r="I117" s="261"/>
      <c r="J117" s="262">
        <f>ROUND(I117*H117,2)</f>
        <v>0</v>
      </c>
      <c r="K117" s="258" t="s">
        <v>132</v>
      </c>
      <c r="L117" s="263"/>
      <c r="M117" s="264" t="s">
        <v>21</v>
      </c>
      <c r="N117" s="265" t="s">
        <v>41</v>
      </c>
      <c r="O117" s="45"/>
      <c r="P117" s="226">
        <f>O117*H117</f>
        <v>0</v>
      </c>
      <c r="Q117" s="226">
        <v>0.00059000000000000003</v>
      </c>
      <c r="R117" s="226">
        <f>Q117*H117</f>
        <v>0.022420000000000002</v>
      </c>
      <c r="S117" s="226">
        <v>0</v>
      </c>
      <c r="T117" s="227">
        <f>S117*H117</f>
        <v>0</v>
      </c>
      <c r="AR117" s="22" t="s">
        <v>200</v>
      </c>
      <c r="AT117" s="22" t="s">
        <v>197</v>
      </c>
      <c r="AU117" s="22" t="s">
        <v>80</v>
      </c>
      <c r="AY117" s="22" t="s">
        <v>127</v>
      </c>
      <c r="BE117" s="228">
        <f>IF(N117="základní",J117,0)</f>
        <v>0</v>
      </c>
      <c r="BF117" s="228">
        <f>IF(N117="snížená",J117,0)</f>
        <v>0</v>
      </c>
      <c r="BG117" s="228">
        <f>IF(N117="zákl. přenesená",J117,0)</f>
        <v>0</v>
      </c>
      <c r="BH117" s="228">
        <f>IF(N117="sníž. přenesená",J117,0)</f>
        <v>0</v>
      </c>
      <c r="BI117" s="228">
        <f>IF(N117="nulová",J117,0)</f>
        <v>0</v>
      </c>
      <c r="BJ117" s="22" t="s">
        <v>78</v>
      </c>
      <c r="BK117" s="228">
        <f>ROUND(I117*H117,2)</f>
        <v>0</v>
      </c>
      <c r="BL117" s="22" t="s">
        <v>193</v>
      </c>
      <c r="BM117" s="22" t="s">
        <v>205</v>
      </c>
    </row>
    <row r="118" s="1" customFormat="1" ht="25.5" customHeight="1">
      <c r="B118" s="44"/>
      <c r="C118" s="256" t="s">
        <v>206</v>
      </c>
      <c r="D118" s="256" t="s">
        <v>197</v>
      </c>
      <c r="E118" s="257" t="s">
        <v>207</v>
      </c>
      <c r="F118" s="258" t="s">
        <v>208</v>
      </c>
      <c r="G118" s="259" t="s">
        <v>131</v>
      </c>
      <c r="H118" s="260">
        <v>20</v>
      </c>
      <c r="I118" s="261"/>
      <c r="J118" s="262">
        <f>ROUND(I118*H118,2)</f>
        <v>0</v>
      </c>
      <c r="K118" s="258" t="s">
        <v>132</v>
      </c>
      <c r="L118" s="263"/>
      <c r="M118" s="264" t="s">
        <v>21</v>
      </c>
      <c r="N118" s="265" t="s">
        <v>41</v>
      </c>
      <c r="O118" s="45"/>
      <c r="P118" s="226">
        <f>O118*H118</f>
        <v>0</v>
      </c>
      <c r="Q118" s="226">
        <v>0.00064999999999999997</v>
      </c>
      <c r="R118" s="226">
        <f>Q118*H118</f>
        <v>0.012999999999999999</v>
      </c>
      <c r="S118" s="226">
        <v>0</v>
      </c>
      <c r="T118" s="227">
        <f>S118*H118</f>
        <v>0</v>
      </c>
      <c r="AR118" s="22" t="s">
        <v>200</v>
      </c>
      <c r="AT118" s="22" t="s">
        <v>197</v>
      </c>
      <c r="AU118" s="22" t="s">
        <v>80</v>
      </c>
      <c r="AY118" s="22" t="s">
        <v>127</v>
      </c>
      <c r="BE118" s="228">
        <f>IF(N118="základní",J118,0)</f>
        <v>0</v>
      </c>
      <c r="BF118" s="228">
        <f>IF(N118="snížená",J118,0)</f>
        <v>0</v>
      </c>
      <c r="BG118" s="228">
        <f>IF(N118="zákl. přenesená",J118,0)</f>
        <v>0</v>
      </c>
      <c r="BH118" s="228">
        <f>IF(N118="sníž. přenesená",J118,0)</f>
        <v>0</v>
      </c>
      <c r="BI118" s="228">
        <f>IF(N118="nulová",J118,0)</f>
        <v>0</v>
      </c>
      <c r="BJ118" s="22" t="s">
        <v>78</v>
      </c>
      <c r="BK118" s="228">
        <f>ROUND(I118*H118,2)</f>
        <v>0</v>
      </c>
      <c r="BL118" s="22" t="s">
        <v>193</v>
      </c>
      <c r="BM118" s="22" t="s">
        <v>209</v>
      </c>
    </row>
    <row r="119" s="1" customFormat="1" ht="25.5" customHeight="1">
      <c r="B119" s="44"/>
      <c r="C119" s="256" t="s">
        <v>10</v>
      </c>
      <c r="D119" s="256" t="s">
        <v>197</v>
      </c>
      <c r="E119" s="257" t="s">
        <v>210</v>
      </c>
      <c r="F119" s="258" t="s">
        <v>211</v>
      </c>
      <c r="G119" s="259" t="s">
        <v>131</v>
      </c>
      <c r="H119" s="260">
        <v>44</v>
      </c>
      <c r="I119" s="261"/>
      <c r="J119" s="262">
        <f>ROUND(I119*H119,2)</f>
        <v>0</v>
      </c>
      <c r="K119" s="258" t="s">
        <v>132</v>
      </c>
      <c r="L119" s="263"/>
      <c r="M119" s="264" t="s">
        <v>21</v>
      </c>
      <c r="N119" s="265" t="s">
        <v>41</v>
      </c>
      <c r="O119" s="45"/>
      <c r="P119" s="226">
        <f>O119*H119</f>
        <v>0</v>
      </c>
      <c r="Q119" s="226">
        <v>0.00072000000000000005</v>
      </c>
      <c r="R119" s="226">
        <f>Q119*H119</f>
        <v>0.03168</v>
      </c>
      <c r="S119" s="226">
        <v>0</v>
      </c>
      <c r="T119" s="227">
        <f>S119*H119</f>
        <v>0</v>
      </c>
      <c r="AR119" s="22" t="s">
        <v>200</v>
      </c>
      <c r="AT119" s="22" t="s">
        <v>197</v>
      </c>
      <c r="AU119" s="22" t="s">
        <v>80</v>
      </c>
      <c r="AY119" s="22" t="s">
        <v>127</v>
      </c>
      <c r="BE119" s="228">
        <f>IF(N119="základní",J119,0)</f>
        <v>0</v>
      </c>
      <c r="BF119" s="228">
        <f>IF(N119="snížená",J119,0)</f>
        <v>0</v>
      </c>
      <c r="BG119" s="228">
        <f>IF(N119="zákl. přenesená",J119,0)</f>
        <v>0</v>
      </c>
      <c r="BH119" s="228">
        <f>IF(N119="sníž. přenesená",J119,0)</f>
        <v>0</v>
      </c>
      <c r="BI119" s="228">
        <f>IF(N119="nulová",J119,0)</f>
        <v>0</v>
      </c>
      <c r="BJ119" s="22" t="s">
        <v>78</v>
      </c>
      <c r="BK119" s="228">
        <f>ROUND(I119*H119,2)</f>
        <v>0</v>
      </c>
      <c r="BL119" s="22" t="s">
        <v>193</v>
      </c>
      <c r="BM119" s="22" t="s">
        <v>212</v>
      </c>
    </row>
    <row r="120" s="1" customFormat="1" ht="25.5" customHeight="1">
      <c r="B120" s="44"/>
      <c r="C120" s="256" t="s">
        <v>193</v>
      </c>
      <c r="D120" s="256" t="s">
        <v>197</v>
      </c>
      <c r="E120" s="257" t="s">
        <v>213</v>
      </c>
      <c r="F120" s="258" t="s">
        <v>214</v>
      </c>
      <c r="G120" s="259" t="s">
        <v>131</v>
      </c>
      <c r="H120" s="260">
        <v>28</v>
      </c>
      <c r="I120" s="261"/>
      <c r="J120" s="262">
        <f>ROUND(I120*H120,2)</f>
        <v>0</v>
      </c>
      <c r="K120" s="258" t="s">
        <v>132</v>
      </c>
      <c r="L120" s="263"/>
      <c r="M120" s="264" t="s">
        <v>21</v>
      </c>
      <c r="N120" s="265" t="s">
        <v>41</v>
      </c>
      <c r="O120" s="45"/>
      <c r="P120" s="226">
        <f>O120*H120</f>
        <v>0</v>
      </c>
      <c r="Q120" s="226">
        <v>0.00108</v>
      </c>
      <c r="R120" s="226">
        <f>Q120*H120</f>
        <v>0.03024</v>
      </c>
      <c r="S120" s="226">
        <v>0</v>
      </c>
      <c r="T120" s="227">
        <f>S120*H120</f>
        <v>0</v>
      </c>
      <c r="AR120" s="22" t="s">
        <v>200</v>
      </c>
      <c r="AT120" s="22" t="s">
        <v>197</v>
      </c>
      <c r="AU120" s="22" t="s">
        <v>80</v>
      </c>
      <c r="AY120" s="22" t="s">
        <v>127</v>
      </c>
      <c r="BE120" s="228">
        <f>IF(N120="základní",J120,0)</f>
        <v>0</v>
      </c>
      <c r="BF120" s="228">
        <f>IF(N120="snížená",J120,0)</f>
        <v>0</v>
      </c>
      <c r="BG120" s="228">
        <f>IF(N120="zákl. přenesená",J120,0)</f>
        <v>0</v>
      </c>
      <c r="BH120" s="228">
        <f>IF(N120="sníž. přenesená",J120,0)</f>
        <v>0</v>
      </c>
      <c r="BI120" s="228">
        <f>IF(N120="nulová",J120,0)</f>
        <v>0</v>
      </c>
      <c r="BJ120" s="22" t="s">
        <v>78</v>
      </c>
      <c r="BK120" s="228">
        <f>ROUND(I120*H120,2)</f>
        <v>0</v>
      </c>
      <c r="BL120" s="22" t="s">
        <v>193</v>
      </c>
      <c r="BM120" s="22" t="s">
        <v>215</v>
      </c>
    </row>
    <row r="121" s="1" customFormat="1" ht="25.5" customHeight="1">
      <c r="B121" s="44"/>
      <c r="C121" s="256" t="s">
        <v>216</v>
      </c>
      <c r="D121" s="256" t="s">
        <v>197</v>
      </c>
      <c r="E121" s="257" t="s">
        <v>217</v>
      </c>
      <c r="F121" s="258" t="s">
        <v>218</v>
      </c>
      <c r="G121" s="259" t="s">
        <v>131</v>
      </c>
      <c r="H121" s="260">
        <v>55</v>
      </c>
      <c r="I121" s="261"/>
      <c r="J121" s="262">
        <f>ROUND(I121*H121,2)</f>
        <v>0</v>
      </c>
      <c r="K121" s="258" t="s">
        <v>132</v>
      </c>
      <c r="L121" s="263"/>
      <c r="M121" s="264" t="s">
        <v>21</v>
      </c>
      <c r="N121" s="265" t="s">
        <v>41</v>
      </c>
      <c r="O121" s="45"/>
      <c r="P121" s="226">
        <f>O121*H121</f>
        <v>0</v>
      </c>
      <c r="Q121" s="226">
        <v>0.0012099999999999999</v>
      </c>
      <c r="R121" s="226">
        <f>Q121*H121</f>
        <v>0.066549999999999998</v>
      </c>
      <c r="S121" s="226">
        <v>0</v>
      </c>
      <c r="T121" s="227">
        <f>S121*H121</f>
        <v>0</v>
      </c>
      <c r="AR121" s="22" t="s">
        <v>200</v>
      </c>
      <c r="AT121" s="22" t="s">
        <v>197</v>
      </c>
      <c r="AU121" s="22" t="s">
        <v>80</v>
      </c>
      <c r="AY121" s="22" t="s">
        <v>127</v>
      </c>
      <c r="BE121" s="228">
        <f>IF(N121="základní",J121,0)</f>
        <v>0</v>
      </c>
      <c r="BF121" s="228">
        <f>IF(N121="snížená",J121,0)</f>
        <v>0</v>
      </c>
      <c r="BG121" s="228">
        <f>IF(N121="zákl. přenesená",J121,0)</f>
        <v>0</v>
      </c>
      <c r="BH121" s="228">
        <f>IF(N121="sníž. přenesená",J121,0)</f>
        <v>0</v>
      </c>
      <c r="BI121" s="228">
        <f>IF(N121="nulová",J121,0)</f>
        <v>0</v>
      </c>
      <c r="BJ121" s="22" t="s">
        <v>78</v>
      </c>
      <c r="BK121" s="228">
        <f>ROUND(I121*H121,2)</f>
        <v>0</v>
      </c>
      <c r="BL121" s="22" t="s">
        <v>193</v>
      </c>
      <c r="BM121" s="22" t="s">
        <v>219</v>
      </c>
    </row>
    <row r="122" s="1" customFormat="1" ht="38.25" customHeight="1">
      <c r="B122" s="44"/>
      <c r="C122" s="217" t="s">
        <v>220</v>
      </c>
      <c r="D122" s="217" t="s">
        <v>128</v>
      </c>
      <c r="E122" s="218" t="s">
        <v>221</v>
      </c>
      <c r="F122" s="219" t="s">
        <v>222</v>
      </c>
      <c r="G122" s="220" t="s">
        <v>169</v>
      </c>
      <c r="H122" s="221">
        <v>0.184</v>
      </c>
      <c r="I122" s="222"/>
      <c r="J122" s="223">
        <f>ROUND(I122*H122,2)</f>
        <v>0</v>
      </c>
      <c r="K122" s="219" t="s">
        <v>132</v>
      </c>
      <c r="L122" s="70"/>
      <c r="M122" s="224" t="s">
        <v>21</v>
      </c>
      <c r="N122" s="225" t="s">
        <v>41</v>
      </c>
      <c r="O122" s="45"/>
      <c r="P122" s="226">
        <f>O122*H122</f>
        <v>0</v>
      </c>
      <c r="Q122" s="226">
        <v>0</v>
      </c>
      <c r="R122" s="226">
        <f>Q122*H122</f>
        <v>0</v>
      </c>
      <c r="S122" s="226">
        <v>0</v>
      </c>
      <c r="T122" s="227">
        <f>S122*H122</f>
        <v>0</v>
      </c>
      <c r="AR122" s="22" t="s">
        <v>193</v>
      </c>
      <c r="AT122" s="22" t="s">
        <v>128</v>
      </c>
      <c r="AU122" s="22" t="s">
        <v>80</v>
      </c>
      <c r="AY122" s="22" t="s">
        <v>127</v>
      </c>
      <c r="BE122" s="228">
        <f>IF(N122="základní",J122,0)</f>
        <v>0</v>
      </c>
      <c r="BF122" s="228">
        <f>IF(N122="snížená",J122,0)</f>
        <v>0</v>
      </c>
      <c r="BG122" s="228">
        <f>IF(N122="zákl. přenesená",J122,0)</f>
        <v>0</v>
      </c>
      <c r="BH122" s="228">
        <f>IF(N122="sníž. přenesená",J122,0)</f>
        <v>0</v>
      </c>
      <c r="BI122" s="228">
        <f>IF(N122="nulová",J122,0)</f>
        <v>0</v>
      </c>
      <c r="BJ122" s="22" t="s">
        <v>78</v>
      </c>
      <c r="BK122" s="228">
        <f>ROUND(I122*H122,2)</f>
        <v>0</v>
      </c>
      <c r="BL122" s="22" t="s">
        <v>193</v>
      </c>
      <c r="BM122" s="22" t="s">
        <v>223</v>
      </c>
    </row>
    <row r="123" s="1" customFormat="1">
      <c r="B123" s="44"/>
      <c r="C123" s="72"/>
      <c r="D123" s="231" t="s">
        <v>154</v>
      </c>
      <c r="E123" s="72"/>
      <c r="F123" s="232" t="s">
        <v>224</v>
      </c>
      <c r="G123" s="72"/>
      <c r="H123" s="72"/>
      <c r="I123" s="189"/>
      <c r="J123" s="72"/>
      <c r="K123" s="72"/>
      <c r="L123" s="70"/>
      <c r="M123" s="233"/>
      <c r="N123" s="45"/>
      <c r="O123" s="45"/>
      <c r="P123" s="45"/>
      <c r="Q123" s="45"/>
      <c r="R123" s="45"/>
      <c r="S123" s="45"/>
      <c r="T123" s="93"/>
      <c r="AT123" s="22" t="s">
        <v>154</v>
      </c>
      <c r="AU123" s="22" t="s">
        <v>80</v>
      </c>
    </row>
    <row r="124" s="10" customFormat="1" ht="29.88" customHeight="1">
      <c r="B124" s="203"/>
      <c r="C124" s="204"/>
      <c r="D124" s="205" t="s">
        <v>69</v>
      </c>
      <c r="E124" s="229" t="s">
        <v>225</v>
      </c>
      <c r="F124" s="229" t="s">
        <v>226</v>
      </c>
      <c r="G124" s="204"/>
      <c r="H124" s="204"/>
      <c r="I124" s="207"/>
      <c r="J124" s="230">
        <f>BK124</f>
        <v>0</v>
      </c>
      <c r="K124" s="204"/>
      <c r="L124" s="209"/>
      <c r="M124" s="210"/>
      <c r="N124" s="211"/>
      <c r="O124" s="211"/>
      <c r="P124" s="212">
        <f>SUM(P125:P156)</f>
        <v>0</v>
      </c>
      <c r="Q124" s="211"/>
      <c r="R124" s="212">
        <f>SUM(R125:R156)</f>
        <v>0.45885999999999999</v>
      </c>
      <c r="S124" s="211"/>
      <c r="T124" s="213">
        <f>SUM(T125:T156)</f>
        <v>4.7789000000000001</v>
      </c>
      <c r="AR124" s="214" t="s">
        <v>80</v>
      </c>
      <c r="AT124" s="215" t="s">
        <v>69</v>
      </c>
      <c r="AU124" s="215" t="s">
        <v>78</v>
      </c>
      <c r="AY124" s="214" t="s">
        <v>127</v>
      </c>
      <c r="BK124" s="216">
        <f>SUM(BK125:BK156)</f>
        <v>0</v>
      </c>
    </row>
    <row r="125" s="1" customFormat="1" ht="16.5" customHeight="1">
      <c r="B125" s="44"/>
      <c r="C125" s="217" t="s">
        <v>227</v>
      </c>
      <c r="D125" s="217" t="s">
        <v>128</v>
      </c>
      <c r="E125" s="218" t="s">
        <v>228</v>
      </c>
      <c r="F125" s="219" t="s">
        <v>229</v>
      </c>
      <c r="G125" s="220" t="s">
        <v>131</v>
      </c>
      <c r="H125" s="221">
        <v>140</v>
      </c>
      <c r="I125" s="222"/>
      <c r="J125" s="223">
        <f>ROUND(I125*H125,2)</f>
        <v>0</v>
      </c>
      <c r="K125" s="219" t="s">
        <v>132</v>
      </c>
      <c r="L125" s="70"/>
      <c r="M125" s="224" t="s">
        <v>21</v>
      </c>
      <c r="N125" s="225" t="s">
        <v>41</v>
      </c>
      <c r="O125" s="45"/>
      <c r="P125" s="226">
        <f>O125*H125</f>
        <v>0</v>
      </c>
      <c r="Q125" s="226">
        <v>0</v>
      </c>
      <c r="R125" s="226">
        <f>Q125*H125</f>
        <v>0</v>
      </c>
      <c r="S125" s="226">
        <v>0.014919999999999999</v>
      </c>
      <c r="T125" s="227">
        <f>S125*H125</f>
        <v>2.0888</v>
      </c>
      <c r="AR125" s="22" t="s">
        <v>193</v>
      </c>
      <c r="AT125" s="22" t="s">
        <v>128</v>
      </c>
      <c r="AU125" s="22" t="s">
        <v>80</v>
      </c>
      <c r="AY125" s="22" t="s">
        <v>127</v>
      </c>
      <c r="BE125" s="228">
        <f>IF(N125="základní",J125,0)</f>
        <v>0</v>
      </c>
      <c r="BF125" s="228">
        <f>IF(N125="snížená",J125,0)</f>
        <v>0</v>
      </c>
      <c r="BG125" s="228">
        <f>IF(N125="zákl. přenesená",J125,0)</f>
        <v>0</v>
      </c>
      <c r="BH125" s="228">
        <f>IF(N125="sníž. přenesená",J125,0)</f>
        <v>0</v>
      </c>
      <c r="BI125" s="228">
        <f>IF(N125="nulová",J125,0)</f>
        <v>0</v>
      </c>
      <c r="BJ125" s="22" t="s">
        <v>78</v>
      </c>
      <c r="BK125" s="228">
        <f>ROUND(I125*H125,2)</f>
        <v>0</v>
      </c>
      <c r="BL125" s="22" t="s">
        <v>193</v>
      </c>
      <c r="BM125" s="22" t="s">
        <v>230</v>
      </c>
    </row>
    <row r="126" s="1" customFormat="1" ht="25.5" customHeight="1">
      <c r="B126" s="44"/>
      <c r="C126" s="217" t="s">
        <v>231</v>
      </c>
      <c r="D126" s="217" t="s">
        <v>128</v>
      </c>
      <c r="E126" s="218" t="s">
        <v>232</v>
      </c>
      <c r="F126" s="219" t="s">
        <v>233</v>
      </c>
      <c r="G126" s="220" t="s">
        <v>131</v>
      </c>
      <c r="H126" s="221">
        <v>84</v>
      </c>
      <c r="I126" s="222"/>
      <c r="J126" s="223">
        <f>ROUND(I126*H126,2)</f>
        <v>0</v>
      </c>
      <c r="K126" s="219" t="s">
        <v>132</v>
      </c>
      <c r="L126" s="70"/>
      <c r="M126" s="224" t="s">
        <v>21</v>
      </c>
      <c r="N126" s="225" t="s">
        <v>41</v>
      </c>
      <c r="O126" s="45"/>
      <c r="P126" s="226">
        <f>O126*H126</f>
        <v>0</v>
      </c>
      <c r="Q126" s="226">
        <v>0</v>
      </c>
      <c r="R126" s="226">
        <f>Q126*H126</f>
        <v>0</v>
      </c>
      <c r="S126" s="226">
        <v>0.03065</v>
      </c>
      <c r="T126" s="227">
        <f>S126*H126</f>
        <v>2.5746000000000002</v>
      </c>
      <c r="AR126" s="22" t="s">
        <v>193</v>
      </c>
      <c r="AT126" s="22" t="s">
        <v>128</v>
      </c>
      <c r="AU126" s="22" t="s">
        <v>80</v>
      </c>
      <c r="AY126" s="22" t="s">
        <v>127</v>
      </c>
      <c r="BE126" s="228">
        <f>IF(N126="základní",J126,0)</f>
        <v>0</v>
      </c>
      <c r="BF126" s="228">
        <f>IF(N126="snížená",J126,0)</f>
        <v>0</v>
      </c>
      <c r="BG126" s="228">
        <f>IF(N126="zákl. přenesená",J126,0)</f>
        <v>0</v>
      </c>
      <c r="BH126" s="228">
        <f>IF(N126="sníž. přenesená",J126,0)</f>
        <v>0</v>
      </c>
      <c r="BI126" s="228">
        <f>IF(N126="nulová",J126,0)</f>
        <v>0</v>
      </c>
      <c r="BJ126" s="22" t="s">
        <v>78</v>
      </c>
      <c r="BK126" s="228">
        <f>ROUND(I126*H126,2)</f>
        <v>0</v>
      </c>
      <c r="BL126" s="22" t="s">
        <v>193</v>
      </c>
      <c r="BM126" s="22" t="s">
        <v>234</v>
      </c>
    </row>
    <row r="127" s="1" customFormat="1" ht="16.5" customHeight="1">
      <c r="B127" s="44"/>
      <c r="C127" s="217" t="s">
        <v>9</v>
      </c>
      <c r="D127" s="217" t="s">
        <v>128</v>
      </c>
      <c r="E127" s="218" t="s">
        <v>235</v>
      </c>
      <c r="F127" s="219" t="s">
        <v>236</v>
      </c>
      <c r="G127" s="220" t="s">
        <v>237</v>
      </c>
      <c r="H127" s="221">
        <v>4</v>
      </c>
      <c r="I127" s="222"/>
      <c r="J127" s="223">
        <f>ROUND(I127*H127,2)</f>
        <v>0</v>
      </c>
      <c r="K127" s="219" t="s">
        <v>132</v>
      </c>
      <c r="L127" s="70"/>
      <c r="M127" s="224" t="s">
        <v>21</v>
      </c>
      <c r="N127" s="225" t="s">
        <v>41</v>
      </c>
      <c r="O127" s="45"/>
      <c r="P127" s="226">
        <f>O127*H127</f>
        <v>0</v>
      </c>
      <c r="Q127" s="226">
        <v>0.00157</v>
      </c>
      <c r="R127" s="226">
        <f>Q127*H127</f>
        <v>0.00628</v>
      </c>
      <c r="S127" s="226">
        <v>0</v>
      </c>
      <c r="T127" s="227">
        <f>S127*H127</f>
        <v>0</v>
      </c>
      <c r="AR127" s="22" t="s">
        <v>193</v>
      </c>
      <c r="AT127" s="22" t="s">
        <v>128</v>
      </c>
      <c r="AU127" s="22" t="s">
        <v>80</v>
      </c>
      <c r="AY127" s="22" t="s">
        <v>127</v>
      </c>
      <c r="BE127" s="228">
        <f>IF(N127="základní",J127,0)</f>
        <v>0</v>
      </c>
      <c r="BF127" s="228">
        <f>IF(N127="snížená",J127,0)</f>
        <v>0</v>
      </c>
      <c r="BG127" s="228">
        <f>IF(N127="zákl. přenesená",J127,0)</f>
        <v>0</v>
      </c>
      <c r="BH127" s="228">
        <f>IF(N127="sníž. přenesená",J127,0)</f>
        <v>0</v>
      </c>
      <c r="BI127" s="228">
        <f>IF(N127="nulová",J127,0)</f>
        <v>0</v>
      </c>
      <c r="BJ127" s="22" t="s">
        <v>78</v>
      </c>
      <c r="BK127" s="228">
        <f>ROUND(I127*H127,2)</f>
        <v>0</v>
      </c>
      <c r="BL127" s="22" t="s">
        <v>193</v>
      </c>
      <c r="BM127" s="22" t="s">
        <v>238</v>
      </c>
    </row>
    <row r="128" s="1" customFormat="1" ht="16.5" customHeight="1">
      <c r="B128" s="44"/>
      <c r="C128" s="217" t="s">
        <v>239</v>
      </c>
      <c r="D128" s="217" t="s">
        <v>128</v>
      </c>
      <c r="E128" s="218" t="s">
        <v>240</v>
      </c>
      <c r="F128" s="219" t="s">
        <v>241</v>
      </c>
      <c r="G128" s="220" t="s">
        <v>237</v>
      </c>
      <c r="H128" s="221">
        <v>2</v>
      </c>
      <c r="I128" s="222"/>
      <c r="J128" s="223">
        <f>ROUND(I128*H128,2)</f>
        <v>0</v>
      </c>
      <c r="K128" s="219" t="s">
        <v>132</v>
      </c>
      <c r="L128" s="70"/>
      <c r="M128" s="224" t="s">
        <v>21</v>
      </c>
      <c r="N128" s="225" t="s">
        <v>41</v>
      </c>
      <c r="O128" s="45"/>
      <c r="P128" s="226">
        <f>O128*H128</f>
        <v>0</v>
      </c>
      <c r="Q128" s="226">
        <v>0.0020200000000000001</v>
      </c>
      <c r="R128" s="226">
        <f>Q128*H128</f>
        <v>0.0040400000000000002</v>
      </c>
      <c r="S128" s="226">
        <v>0</v>
      </c>
      <c r="T128" s="227">
        <f>S128*H128</f>
        <v>0</v>
      </c>
      <c r="AR128" s="22" t="s">
        <v>193</v>
      </c>
      <c r="AT128" s="22" t="s">
        <v>128</v>
      </c>
      <c r="AU128" s="22" t="s">
        <v>80</v>
      </c>
      <c r="AY128" s="22" t="s">
        <v>127</v>
      </c>
      <c r="BE128" s="228">
        <f>IF(N128="základní",J128,0)</f>
        <v>0</v>
      </c>
      <c r="BF128" s="228">
        <f>IF(N128="snížená",J128,0)</f>
        <v>0</v>
      </c>
      <c r="BG128" s="228">
        <f>IF(N128="zákl. přenesená",J128,0)</f>
        <v>0</v>
      </c>
      <c r="BH128" s="228">
        <f>IF(N128="sníž. přenesená",J128,0)</f>
        <v>0</v>
      </c>
      <c r="BI128" s="228">
        <f>IF(N128="nulová",J128,0)</f>
        <v>0</v>
      </c>
      <c r="BJ128" s="22" t="s">
        <v>78</v>
      </c>
      <c r="BK128" s="228">
        <f>ROUND(I128*H128,2)</f>
        <v>0</v>
      </c>
      <c r="BL128" s="22" t="s">
        <v>193</v>
      </c>
      <c r="BM128" s="22" t="s">
        <v>242</v>
      </c>
    </row>
    <row r="129" s="1" customFormat="1" ht="16.5" customHeight="1">
      <c r="B129" s="44"/>
      <c r="C129" s="217" t="s">
        <v>243</v>
      </c>
      <c r="D129" s="217" t="s">
        <v>128</v>
      </c>
      <c r="E129" s="218" t="s">
        <v>244</v>
      </c>
      <c r="F129" s="219" t="s">
        <v>245</v>
      </c>
      <c r="G129" s="220" t="s">
        <v>237</v>
      </c>
      <c r="H129" s="221">
        <v>5</v>
      </c>
      <c r="I129" s="222"/>
      <c r="J129" s="223">
        <f>ROUND(I129*H129,2)</f>
        <v>0</v>
      </c>
      <c r="K129" s="219" t="s">
        <v>132</v>
      </c>
      <c r="L129" s="70"/>
      <c r="M129" s="224" t="s">
        <v>21</v>
      </c>
      <c r="N129" s="225" t="s">
        <v>41</v>
      </c>
      <c r="O129" s="45"/>
      <c r="P129" s="226">
        <f>O129*H129</f>
        <v>0</v>
      </c>
      <c r="Q129" s="226">
        <v>0.0022599999999999999</v>
      </c>
      <c r="R129" s="226">
        <f>Q129*H129</f>
        <v>0.011299999999999999</v>
      </c>
      <c r="S129" s="226">
        <v>0</v>
      </c>
      <c r="T129" s="227">
        <f>S129*H129</f>
        <v>0</v>
      </c>
      <c r="AR129" s="22" t="s">
        <v>193</v>
      </c>
      <c r="AT129" s="22" t="s">
        <v>128</v>
      </c>
      <c r="AU129" s="22" t="s">
        <v>80</v>
      </c>
      <c r="AY129" s="22" t="s">
        <v>127</v>
      </c>
      <c r="BE129" s="228">
        <f>IF(N129="základní",J129,0)</f>
        <v>0</v>
      </c>
      <c r="BF129" s="228">
        <f>IF(N129="snížená",J129,0)</f>
        <v>0</v>
      </c>
      <c r="BG129" s="228">
        <f>IF(N129="zákl. přenesená",J129,0)</f>
        <v>0</v>
      </c>
      <c r="BH129" s="228">
        <f>IF(N129="sníž. přenesená",J129,0)</f>
        <v>0</v>
      </c>
      <c r="BI129" s="228">
        <f>IF(N129="nulová",J129,0)</f>
        <v>0</v>
      </c>
      <c r="BJ129" s="22" t="s">
        <v>78</v>
      </c>
      <c r="BK129" s="228">
        <f>ROUND(I129*H129,2)</f>
        <v>0</v>
      </c>
      <c r="BL129" s="22" t="s">
        <v>193</v>
      </c>
      <c r="BM129" s="22" t="s">
        <v>246</v>
      </c>
    </row>
    <row r="130" s="1" customFormat="1" ht="25.5" customHeight="1">
      <c r="B130" s="44"/>
      <c r="C130" s="217" t="s">
        <v>247</v>
      </c>
      <c r="D130" s="217" t="s">
        <v>128</v>
      </c>
      <c r="E130" s="218" t="s">
        <v>248</v>
      </c>
      <c r="F130" s="219" t="s">
        <v>249</v>
      </c>
      <c r="G130" s="220" t="s">
        <v>131</v>
      </c>
      <c r="H130" s="221">
        <v>55</v>
      </c>
      <c r="I130" s="222"/>
      <c r="J130" s="223">
        <f>ROUND(I130*H130,2)</f>
        <v>0</v>
      </c>
      <c r="K130" s="219" t="s">
        <v>132</v>
      </c>
      <c r="L130" s="70"/>
      <c r="M130" s="224" t="s">
        <v>21</v>
      </c>
      <c r="N130" s="225" t="s">
        <v>41</v>
      </c>
      <c r="O130" s="45"/>
      <c r="P130" s="226">
        <f>O130*H130</f>
        <v>0</v>
      </c>
      <c r="Q130" s="226">
        <v>0</v>
      </c>
      <c r="R130" s="226">
        <f>Q130*H130</f>
        <v>0</v>
      </c>
      <c r="S130" s="226">
        <v>0.0020999999999999999</v>
      </c>
      <c r="T130" s="227">
        <f>S130*H130</f>
        <v>0.11549999999999999</v>
      </c>
      <c r="AR130" s="22" t="s">
        <v>193</v>
      </c>
      <c r="AT130" s="22" t="s">
        <v>128</v>
      </c>
      <c r="AU130" s="22" t="s">
        <v>80</v>
      </c>
      <c r="AY130" s="22" t="s">
        <v>127</v>
      </c>
      <c r="BE130" s="228">
        <f>IF(N130="základní",J130,0)</f>
        <v>0</v>
      </c>
      <c r="BF130" s="228">
        <f>IF(N130="snížená",J130,0)</f>
        <v>0</v>
      </c>
      <c r="BG130" s="228">
        <f>IF(N130="zákl. přenesená",J130,0)</f>
        <v>0</v>
      </c>
      <c r="BH130" s="228">
        <f>IF(N130="sníž. přenesená",J130,0)</f>
        <v>0</v>
      </c>
      <c r="BI130" s="228">
        <f>IF(N130="nulová",J130,0)</f>
        <v>0</v>
      </c>
      <c r="BJ130" s="22" t="s">
        <v>78</v>
      </c>
      <c r="BK130" s="228">
        <f>ROUND(I130*H130,2)</f>
        <v>0</v>
      </c>
      <c r="BL130" s="22" t="s">
        <v>193</v>
      </c>
      <c r="BM130" s="22" t="s">
        <v>250</v>
      </c>
    </row>
    <row r="131" s="1" customFormat="1">
      <c r="B131" s="44"/>
      <c r="C131" s="72"/>
      <c r="D131" s="231" t="s">
        <v>154</v>
      </c>
      <c r="E131" s="72"/>
      <c r="F131" s="232" t="s">
        <v>251</v>
      </c>
      <c r="G131" s="72"/>
      <c r="H131" s="72"/>
      <c r="I131" s="189"/>
      <c r="J131" s="72"/>
      <c r="K131" s="72"/>
      <c r="L131" s="70"/>
      <c r="M131" s="233"/>
      <c r="N131" s="45"/>
      <c r="O131" s="45"/>
      <c r="P131" s="45"/>
      <c r="Q131" s="45"/>
      <c r="R131" s="45"/>
      <c r="S131" s="45"/>
      <c r="T131" s="93"/>
      <c r="AT131" s="22" t="s">
        <v>154</v>
      </c>
      <c r="AU131" s="22" t="s">
        <v>80</v>
      </c>
    </row>
    <row r="132" s="1" customFormat="1" ht="16.5" customHeight="1">
      <c r="B132" s="44"/>
      <c r="C132" s="217" t="s">
        <v>252</v>
      </c>
      <c r="D132" s="217" t="s">
        <v>128</v>
      </c>
      <c r="E132" s="218" t="s">
        <v>253</v>
      </c>
      <c r="F132" s="219" t="s">
        <v>254</v>
      </c>
      <c r="G132" s="220" t="s">
        <v>131</v>
      </c>
      <c r="H132" s="221">
        <v>110</v>
      </c>
      <c r="I132" s="222"/>
      <c r="J132" s="223">
        <f>ROUND(I132*H132,2)</f>
        <v>0</v>
      </c>
      <c r="K132" s="219" t="s">
        <v>132</v>
      </c>
      <c r="L132" s="70"/>
      <c r="M132" s="224" t="s">
        <v>21</v>
      </c>
      <c r="N132" s="225" t="s">
        <v>41</v>
      </c>
      <c r="O132" s="45"/>
      <c r="P132" s="226">
        <f>O132*H132</f>
        <v>0</v>
      </c>
      <c r="Q132" s="226">
        <v>0.00059000000000000003</v>
      </c>
      <c r="R132" s="226">
        <f>Q132*H132</f>
        <v>0.064899999999999999</v>
      </c>
      <c r="S132" s="226">
        <v>0</v>
      </c>
      <c r="T132" s="227">
        <f>S132*H132</f>
        <v>0</v>
      </c>
      <c r="AR132" s="22" t="s">
        <v>193</v>
      </c>
      <c r="AT132" s="22" t="s">
        <v>128</v>
      </c>
      <c r="AU132" s="22" t="s">
        <v>80</v>
      </c>
      <c r="AY132" s="22" t="s">
        <v>127</v>
      </c>
      <c r="BE132" s="228">
        <f>IF(N132="základní",J132,0)</f>
        <v>0</v>
      </c>
      <c r="BF132" s="228">
        <f>IF(N132="snížená",J132,0)</f>
        <v>0</v>
      </c>
      <c r="BG132" s="228">
        <f>IF(N132="zákl. přenesená",J132,0)</f>
        <v>0</v>
      </c>
      <c r="BH132" s="228">
        <f>IF(N132="sníž. přenesená",J132,0)</f>
        <v>0</v>
      </c>
      <c r="BI132" s="228">
        <f>IF(N132="nulová",J132,0)</f>
        <v>0</v>
      </c>
      <c r="BJ132" s="22" t="s">
        <v>78</v>
      </c>
      <c r="BK132" s="228">
        <f>ROUND(I132*H132,2)</f>
        <v>0</v>
      </c>
      <c r="BL132" s="22" t="s">
        <v>193</v>
      </c>
      <c r="BM132" s="22" t="s">
        <v>255</v>
      </c>
    </row>
    <row r="133" s="1" customFormat="1">
      <c r="B133" s="44"/>
      <c r="C133" s="72"/>
      <c r="D133" s="231" t="s">
        <v>154</v>
      </c>
      <c r="E133" s="72"/>
      <c r="F133" s="232" t="s">
        <v>256</v>
      </c>
      <c r="G133" s="72"/>
      <c r="H133" s="72"/>
      <c r="I133" s="189"/>
      <c r="J133" s="72"/>
      <c r="K133" s="72"/>
      <c r="L133" s="70"/>
      <c r="M133" s="233"/>
      <c r="N133" s="45"/>
      <c r="O133" s="45"/>
      <c r="P133" s="45"/>
      <c r="Q133" s="45"/>
      <c r="R133" s="45"/>
      <c r="S133" s="45"/>
      <c r="T133" s="93"/>
      <c r="AT133" s="22" t="s">
        <v>154</v>
      </c>
      <c r="AU133" s="22" t="s">
        <v>80</v>
      </c>
    </row>
    <row r="134" s="1" customFormat="1" ht="16.5" customHeight="1">
      <c r="B134" s="44"/>
      <c r="C134" s="217" t="s">
        <v>257</v>
      </c>
      <c r="D134" s="217" t="s">
        <v>128</v>
      </c>
      <c r="E134" s="218" t="s">
        <v>258</v>
      </c>
      <c r="F134" s="219" t="s">
        <v>259</v>
      </c>
      <c r="G134" s="220" t="s">
        <v>131</v>
      </c>
      <c r="H134" s="221">
        <v>27</v>
      </c>
      <c r="I134" s="222"/>
      <c r="J134" s="223">
        <f>ROUND(I134*H134,2)</f>
        <v>0</v>
      </c>
      <c r="K134" s="219" t="s">
        <v>132</v>
      </c>
      <c r="L134" s="70"/>
      <c r="M134" s="224" t="s">
        <v>21</v>
      </c>
      <c r="N134" s="225" t="s">
        <v>41</v>
      </c>
      <c r="O134" s="45"/>
      <c r="P134" s="226">
        <f>O134*H134</f>
        <v>0</v>
      </c>
      <c r="Q134" s="226">
        <v>0.0012099999999999999</v>
      </c>
      <c r="R134" s="226">
        <f>Q134*H134</f>
        <v>0.032669999999999998</v>
      </c>
      <c r="S134" s="226">
        <v>0</v>
      </c>
      <c r="T134" s="227">
        <f>S134*H134</f>
        <v>0</v>
      </c>
      <c r="AR134" s="22" t="s">
        <v>193</v>
      </c>
      <c r="AT134" s="22" t="s">
        <v>128</v>
      </c>
      <c r="AU134" s="22" t="s">
        <v>80</v>
      </c>
      <c r="AY134" s="22" t="s">
        <v>127</v>
      </c>
      <c r="BE134" s="228">
        <f>IF(N134="základní",J134,0)</f>
        <v>0</v>
      </c>
      <c r="BF134" s="228">
        <f>IF(N134="snížená",J134,0)</f>
        <v>0</v>
      </c>
      <c r="BG134" s="228">
        <f>IF(N134="zákl. přenesená",J134,0)</f>
        <v>0</v>
      </c>
      <c r="BH134" s="228">
        <f>IF(N134="sníž. přenesená",J134,0)</f>
        <v>0</v>
      </c>
      <c r="BI134" s="228">
        <f>IF(N134="nulová",J134,0)</f>
        <v>0</v>
      </c>
      <c r="BJ134" s="22" t="s">
        <v>78</v>
      </c>
      <c r="BK134" s="228">
        <f>ROUND(I134*H134,2)</f>
        <v>0</v>
      </c>
      <c r="BL134" s="22" t="s">
        <v>193</v>
      </c>
      <c r="BM134" s="22" t="s">
        <v>260</v>
      </c>
    </row>
    <row r="135" s="1" customFormat="1">
      <c r="B135" s="44"/>
      <c r="C135" s="72"/>
      <c r="D135" s="231" t="s">
        <v>154</v>
      </c>
      <c r="E135" s="72"/>
      <c r="F135" s="232" t="s">
        <v>256</v>
      </c>
      <c r="G135" s="72"/>
      <c r="H135" s="72"/>
      <c r="I135" s="189"/>
      <c r="J135" s="72"/>
      <c r="K135" s="72"/>
      <c r="L135" s="70"/>
      <c r="M135" s="233"/>
      <c r="N135" s="45"/>
      <c r="O135" s="45"/>
      <c r="P135" s="45"/>
      <c r="Q135" s="45"/>
      <c r="R135" s="45"/>
      <c r="S135" s="45"/>
      <c r="T135" s="93"/>
      <c r="AT135" s="22" t="s">
        <v>154</v>
      </c>
      <c r="AU135" s="22" t="s">
        <v>80</v>
      </c>
    </row>
    <row r="136" s="1" customFormat="1" ht="16.5" customHeight="1">
      <c r="B136" s="44"/>
      <c r="C136" s="217" t="s">
        <v>261</v>
      </c>
      <c r="D136" s="217" t="s">
        <v>128</v>
      </c>
      <c r="E136" s="218" t="s">
        <v>262</v>
      </c>
      <c r="F136" s="219" t="s">
        <v>263</v>
      </c>
      <c r="G136" s="220" t="s">
        <v>131</v>
      </c>
      <c r="H136" s="221">
        <v>2</v>
      </c>
      <c r="I136" s="222"/>
      <c r="J136" s="223">
        <f>ROUND(I136*H136,2)</f>
        <v>0</v>
      </c>
      <c r="K136" s="219" t="s">
        <v>132</v>
      </c>
      <c r="L136" s="70"/>
      <c r="M136" s="224" t="s">
        <v>21</v>
      </c>
      <c r="N136" s="225" t="s">
        <v>41</v>
      </c>
      <c r="O136" s="45"/>
      <c r="P136" s="226">
        <f>O136*H136</f>
        <v>0</v>
      </c>
      <c r="Q136" s="226">
        <v>0.00029</v>
      </c>
      <c r="R136" s="226">
        <f>Q136*H136</f>
        <v>0.00058</v>
      </c>
      <c r="S136" s="226">
        <v>0</v>
      </c>
      <c r="T136" s="227">
        <f>S136*H136</f>
        <v>0</v>
      </c>
      <c r="AR136" s="22" t="s">
        <v>193</v>
      </c>
      <c r="AT136" s="22" t="s">
        <v>128</v>
      </c>
      <c r="AU136" s="22" t="s">
        <v>80</v>
      </c>
      <c r="AY136" s="22" t="s">
        <v>127</v>
      </c>
      <c r="BE136" s="228">
        <f>IF(N136="základní",J136,0)</f>
        <v>0</v>
      </c>
      <c r="BF136" s="228">
        <f>IF(N136="snížená",J136,0)</f>
        <v>0</v>
      </c>
      <c r="BG136" s="228">
        <f>IF(N136="zákl. přenesená",J136,0)</f>
        <v>0</v>
      </c>
      <c r="BH136" s="228">
        <f>IF(N136="sníž. přenesená",J136,0)</f>
        <v>0</v>
      </c>
      <c r="BI136" s="228">
        <f>IF(N136="nulová",J136,0)</f>
        <v>0</v>
      </c>
      <c r="BJ136" s="22" t="s">
        <v>78</v>
      </c>
      <c r="BK136" s="228">
        <f>ROUND(I136*H136,2)</f>
        <v>0</v>
      </c>
      <c r="BL136" s="22" t="s">
        <v>193</v>
      </c>
      <c r="BM136" s="22" t="s">
        <v>264</v>
      </c>
    </row>
    <row r="137" s="1" customFormat="1">
      <c r="B137" s="44"/>
      <c r="C137" s="72"/>
      <c r="D137" s="231" t="s">
        <v>154</v>
      </c>
      <c r="E137" s="72"/>
      <c r="F137" s="232" t="s">
        <v>256</v>
      </c>
      <c r="G137" s="72"/>
      <c r="H137" s="72"/>
      <c r="I137" s="189"/>
      <c r="J137" s="72"/>
      <c r="K137" s="72"/>
      <c r="L137" s="70"/>
      <c r="M137" s="233"/>
      <c r="N137" s="45"/>
      <c r="O137" s="45"/>
      <c r="P137" s="45"/>
      <c r="Q137" s="45"/>
      <c r="R137" s="45"/>
      <c r="S137" s="45"/>
      <c r="T137" s="93"/>
      <c r="AT137" s="22" t="s">
        <v>154</v>
      </c>
      <c r="AU137" s="22" t="s">
        <v>80</v>
      </c>
    </row>
    <row r="138" s="1" customFormat="1" ht="16.5" customHeight="1">
      <c r="B138" s="44"/>
      <c r="C138" s="217" t="s">
        <v>265</v>
      </c>
      <c r="D138" s="217" t="s">
        <v>128</v>
      </c>
      <c r="E138" s="218" t="s">
        <v>266</v>
      </c>
      <c r="F138" s="219" t="s">
        <v>267</v>
      </c>
      <c r="G138" s="220" t="s">
        <v>131</v>
      </c>
      <c r="H138" s="221">
        <v>48</v>
      </c>
      <c r="I138" s="222"/>
      <c r="J138" s="223">
        <f>ROUND(I138*H138,2)</f>
        <v>0</v>
      </c>
      <c r="K138" s="219" t="s">
        <v>21</v>
      </c>
      <c r="L138" s="70"/>
      <c r="M138" s="224" t="s">
        <v>21</v>
      </c>
      <c r="N138" s="225" t="s">
        <v>41</v>
      </c>
      <c r="O138" s="45"/>
      <c r="P138" s="226">
        <f>O138*H138</f>
        <v>0</v>
      </c>
      <c r="Q138" s="226">
        <v>0.00029</v>
      </c>
      <c r="R138" s="226">
        <f>Q138*H138</f>
        <v>0.01392</v>
      </c>
      <c r="S138" s="226">
        <v>0</v>
      </c>
      <c r="T138" s="227">
        <f>S138*H138</f>
        <v>0</v>
      </c>
      <c r="AR138" s="22" t="s">
        <v>193</v>
      </c>
      <c r="AT138" s="22" t="s">
        <v>128</v>
      </c>
      <c r="AU138" s="22" t="s">
        <v>80</v>
      </c>
      <c r="AY138" s="22" t="s">
        <v>127</v>
      </c>
      <c r="BE138" s="228">
        <f>IF(N138="základní",J138,0)</f>
        <v>0</v>
      </c>
      <c r="BF138" s="228">
        <f>IF(N138="snížená",J138,0)</f>
        <v>0</v>
      </c>
      <c r="BG138" s="228">
        <f>IF(N138="zákl. přenesená",J138,0)</f>
        <v>0</v>
      </c>
      <c r="BH138" s="228">
        <f>IF(N138="sníž. přenesená",J138,0)</f>
        <v>0</v>
      </c>
      <c r="BI138" s="228">
        <f>IF(N138="nulová",J138,0)</f>
        <v>0</v>
      </c>
      <c r="BJ138" s="22" t="s">
        <v>78</v>
      </c>
      <c r="BK138" s="228">
        <f>ROUND(I138*H138,2)</f>
        <v>0</v>
      </c>
      <c r="BL138" s="22" t="s">
        <v>193</v>
      </c>
      <c r="BM138" s="22" t="s">
        <v>268</v>
      </c>
    </row>
    <row r="139" s="1" customFormat="1">
      <c r="B139" s="44"/>
      <c r="C139" s="72"/>
      <c r="D139" s="231" t="s">
        <v>154</v>
      </c>
      <c r="E139" s="72"/>
      <c r="F139" s="232" t="s">
        <v>256</v>
      </c>
      <c r="G139" s="72"/>
      <c r="H139" s="72"/>
      <c r="I139" s="189"/>
      <c r="J139" s="72"/>
      <c r="K139" s="72"/>
      <c r="L139" s="70"/>
      <c r="M139" s="233"/>
      <c r="N139" s="45"/>
      <c r="O139" s="45"/>
      <c r="P139" s="45"/>
      <c r="Q139" s="45"/>
      <c r="R139" s="45"/>
      <c r="S139" s="45"/>
      <c r="T139" s="93"/>
      <c r="AT139" s="22" t="s">
        <v>154</v>
      </c>
      <c r="AU139" s="22" t="s">
        <v>80</v>
      </c>
    </row>
    <row r="140" s="1" customFormat="1" ht="16.5" customHeight="1">
      <c r="B140" s="44"/>
      <c r="C140" s="217" t="s">
        <v>269</v>
      </c>
      <c r="D140" s="217" t="s">
        <v>128</v>
      </c>
      <c r="E140" s="218" t="s">
        <v>270</v>
      </c>
      <c r="F140" s="219" t="s">
        <v>271</v>
      </c>
      <c r="G140" s="220" t="s">
        <v>131</v>
      </c>
      <c r="H140" s="221">
        <v>5</v>
      </c>
      <c r="I140" s="222"/>
      <c r="J140" s="223">
        <f>ROUND(I140*H140,2)</f>
        <v>0</v>
      </c>
      <c r="K140" s="219" t="s">
        <v>132</v>
      </c>
      <c r="L140" s="70"/>
      <c r="M140" s="224" t="s">
        <v>21</v>
      </c>
      <c r="N140" s="225" t="s">
        <v>41</v>
      </c>
      <c r="O140" s="45"/>
      <c r="P140" s="226">
        <f>O140*H140</f>
        <v>0</v>
      </c>
      <c r="Q140" s="226">
        <v>0.00035</v>
      </c>
      <c r="R140" s="226">
        <f>Q140*H140</f>
        <v>0.00175</v>
      </c>
      <c r="S140" s="226">
        <v>0</v>
      </c>
      <c r="T140" s="227">
        <f>S140*H140</f>
        <v>0</v>
      </c>
      <c r="AR140" s="22" t="s">
        <v>193</v>
      </c>
      <c r="AT140" s="22" t="s">
        <v>128</v>
      </c>
      <c r="AU140" s="22" t="s">
        <v>80</v>
      </c>
      <c r="AY140" s="22" t="s">
        <v>127</v>
      </c>
      <c r="BE140" s="228">
        <f>IF(N140="základní",J140,0)</f>
        <v>0</v>
      </c>
      <c r="BF140" s="228">
        <f>IF(N140="snížená",J140,0)</f>
        <v>0</v>
      </c>
      <c r="BG140" s="228">
        <f>IF(N140="zákl. přenesená",J140,0)</f>
        <v>0</v>
      </c>
      <c r="BH140" s="228">
        <f>IF(N140="sníž. přenesená",J140,0)</f>
        <v>0</v>
      </c>
      <c r="BI140" s="228">
        <f>IF(N140="nulová",J140,0)</f>
        <v>0</v>
      </c>
      <c r="BJ140" s="22" t="s">
        <v>78</v>
      </c>
      <c r="BK140" s="228">
        <f>ROUND(I140*H140,2)</f>
        <v>0</v>
      </c>
      <c r="BL140" s="22" t="s">
        <v>193</v>
      </c>
      <c r="BM140" s="22" t="s">
        <v>272</v>
      </c>
    </row>
    <row r="141" s="1" customFormat="1">
      <c r="B141" s="44"/>
      <c r="C141" s="72"/>
      <c r="D141" s="231" t="s">
        <v>154</v>
      </c>
      <c r="E141" s="72"/>
      <c r="F141" s="232" t="s">
        <v>256</v>
      </c>
      <c r="G141" s="72"/>
      <c r="H141" s="72"/>
      <c r="I141" s="189"/>
      <c r="J141" s="72"/>
      <c r="K141" s="72"/>
      <c r="L141" s="70"/>
      <c r="M141" s="233"/>
      <c r="N141" s="45"/>
      <c r="O141" s="45"/>
      <c r="P141" s="45"/>
      <c r="Q141" s="45"/>
      <c r="R141" s="45"/>
      <c r="S141" s="45"/>
      <c r="T141" s="93"/>
      <c r="AT141" s="22" t="s">
        <v>154</v>
      </c>
      <c r="AU141" s="22" t="s">
        <v>80</v>
      </c>
    </row>
    <row r="142" s="1" customFormat="1" ht="25.5" customHeight="1">
      <c r="B142" s="44"/>
      <c r="C142" s="217" t="s">
        <v>273</v>
      </c>
      <c r="D142" s="217" t="s">
        <v>128</v>
      </c>
      <c r="E142" s="218" t="s">
        <v>274</v>
      </c>
      <c r="F142" s="219" t="s">
        <v>275</v>
      </c>
      <c r="G142" s="220" t="s">
        <v>131</v>
      </c>
      <c r="H142" s="221">
        <v>84</v>
      </c>
      <c r="I142" s="222"/>
      <c r="J142" s="223">
        <f>ROUND(I142*H142,2)</f>
        <v>0</v>
      </c>
      <c r="K142" s="219" t="s">
        <v>132</v>
      </c>
      <c r="L142" s="70"/>
      <c r="M142" s="224" t="s">
        <v>21</v>
      </c>
      <c r="N142" s="225" t="s">
        <v>41</v>
      </c>
      <c r="O142" s="45"/>
      <c r="P142" s="226">
        <f>O142*H142</f>
        <v>0</v>
      </c>
      <c r="Q142" s="226">
        <v>0.0037200000000000002</v>
      </c>
      <c r="R142" s="226">
        <f>Q142*H142</f>
        <v>0.31248000000000004</v>
      </c>
      <c r="S142" s="226">
        <v>0</v>
      </c>
      <c r="T142" s="227">
        <f>S142*H142</f>
        <v>0</v>
      </c>
      <c r="AR142" s="22" t="s">
        <v>193</v>
      </c>
      <c r="AT142" s="22" t="s">
        <v>128</v>
      </c>
      <c r="AU142" s="22" t="s">
        <v>80</v>
      </c>
      <c r="AY142" s="22" t="s">
        <v>127</v>
      </c>
      <c r="BE142" s="228">
        <f>IF(N142="základní",J142,0)</f>
        <v>0</v>
      </c>
      <c r="BF142" s="228">
        <f>IF(N142="snížená",J142,0)</f>
        <v>0</v>
      </c>
      <c r="BG142" s="228">
        <f>IF(N142="zákl. přenesená",J142,0)</f>
        <v>0</v>
      </c>
      <c r="BH142" s="228">
        <f>IF(N142="sníž. přenesená",J142,0)</f>
        <v>0</v>
      </c>
      <c r="BI142" s="228">
        <f>IF(N142="nulová",J142,0)</f>
        <v>0</v>
      </c>
      <c r="BJ142" s="22" t="s">
        <v>78</v>
      </c>
      <c r="BK142" s="228">
        <f>ROUND(I142*H142,2)</f>
        <v>0</v>
      </c>
      <c r="BL142" s="22" t="s">
        <v>193</v>
      </c>
      <c r="BM142" s="22" t="s">
        <v>276</v>
      </c>
    </row>
    <row r="143" s="1" customFormat="1">
      <c r="B143" s="44"/>
      <c r="C143" s="72"/>
      <c r="D143" s="231" t="s">
        <v>154</v>
      </c>
      <c r="E143" s="72"/>
      <c r="F143" s="232" t="s">
        <v>256</v>
      </c>
      <c r="G143" s="72"/>
      <c r="H143" s="72"/>
      <c r="I143" s="189"/>
      <c r="J143" s="72"/>
      <c r="K143" s="72"/>
      <c r="L143" s="70"/>
      <c r="M143" s="233"/>
      <c r="N143" s="45"/>
      <c r="O143" s="45"/>
      <c r="P143" s="45"/>
      <c r="Q143" s="45"/>
      <c r="R143" s="45"/>
      <c r="S143" s="45"/>
      <c r="T143" s="93"/>
      <c r="AT143" s="22" t="s">
        <v>154</v>
      </c>
      <c r="AU143" s="22" t="s">
        <v>80</v>
      </c>
    </row>
    <row r="144" s="1" customFormat="1" ht="25.5" customHeight="1">
      <c r="B144" s="44"/>
      <c r="C144" s="217" t="s">
        <v>277</v>
      </c>
      <c r="D144" s="217" t="s">
        <v>128</v>
      </c>
      <c r="E144" s="218" t="s">
        <v>278</v>
      </c>
      <c r="F144" s="219" t="s">
        <v>279</v>
      </c>
      <c r="G144" s="220" t="s">
        <v>237</v>
      </c>
      <c r="H144" s="221">
        <v>8</v>
      </c>
      <c r="I144" s="222"/>
      <c r="J144" s="223">
        <f>ROUND(I144*H144,2)</f>
        <v>0</v>
      </c>
      <c r="K144" s="219" t="s">
        <v>132</v>
      </c>
      <c r="L144" s="70"/>
      <c r="M144" s="224" t="s">
        <v>21</v>
      </c>
      <c r="N144" s="225" t="s">
        <v>41</v>
      </c>
      <c r="O144" s="45"/>
      <c r="P144" s="226">
        <f>O144*H144</f>
        <v>0</v>
      </c>
      <c r="Q144" s="226">
        <v>0</v>
      </c>
      <c r="R144" s="226">
        <f>Q144*H144</f>
        <v>0</v>
      </c>
      <c r="S144" s="226">
        <v>0</v>
      </c>
      <c r="T144" s="227">
        <f>S144*H144</f>
        <v>0</v>
      </c>
      <c r="AR144" s="22" t="s">
        <v>193</v>
      </c>
      <c r="AT144" s="22" t="s">
        <v>128</v>
      </c>
      <c r="AU144" s="22" t="s">
        <v>80</v>
      </c>
      <c r="AY144" s="22" t="s">
        <v>127</v>
      </c>
      <c r="BE144" s="228">
        <f>IF(N144="základní",J144,0)</f>
        <v>0</v>
      </c>
      <c r="BF144" s="228">
        <f>IF(N144="snížená",J144,0)</f>
        <v>0</v>
      </c>
      <c r="BG144" s="228">
        <f>IF(N144="zákl. přenesená",J144,0)</f>
        <v>0</v>
      </c>
      <c r="BH144" s="228">
        <f>IF(N144="sníž. přenesená",J144,0)</f>
        <v>0</v>
      </c>
      <c r="BI144" s="228">
        <f>IF(N144="nulová",J144,0)</f>
        <v>0</v>
      </c>
      <c r="BJ144" s="22" t="s">
        <v>78</v>
      </c>
      <c r="BK144" s="228">
        <f>ROUND(I144*H144,2)</f>
        <v>0</v>
      </c>
      <c r="BL144" s="22" t="s">
        <v>193</v>
      </c>
      <c r="BM144" s="22" t="s">
        <v>280</v>
      </c>
    </row>
    <row r="145" s="1" customFormat="1">
      <c r="B145" s="44"/>
      <c r="C145" s="72"/>
      <c r="D145" s="231" t="s">
        <v>154</v>
      </c>
      <c r="E145" s="72"/>
      <c r="F145" s="232" t="s">
        <v>281</v>
      </c>
      <c r="G145" s="72"/>
      <c r="H145" s="72"/>
      <c r="I145" s="189"/>
      <c r="J145" s="72"/>
      <c r="K145" s="72"/>
      <c r="L145" s="70"/>
      <c r="M145" s="233"/>
      <c r="N145" s="45"/>
      <c r="O145" s="45"/>
      <c r="P145" s="45"/>
      <c r="Q145" s="45"/>
      <c r="R145" s="45"/>
      <c r="S145" s="45"/>
      <c r="T145" s="93"/>
      <c r="AT145" s="22" t="s">
        <v>154</v>
      </c>
      <c r="AU145" s="22" t="s">
        <v>80</v>
      </c>
    </row>
    <row r="146" s="1" customFormat="1" ht="25.5" customHeight="1">
      <c r="B146" s="44"/>
      <c r="C146" s="217" t="s">
        <v>200</v>
      </c>
      <c r="D146" s="217" t="s">
        <v>128</v>
      </c>
      <c r="E146" s="218" t="s">
        <v>282</v>
      </c>
      <c r="F146" s="219" t="s">
        <v>283</v>
      </c>
      <c r="G146" s="220" t="s">
        <v>237</v>
      </c>
      <c r="H146" s="221">
        <v>9</v>
      </c>
      <c r="I146" s="222"/>
      <c r="J146" s="223">
        <f>ROUND(I146*H146,2)</f>
        <v>0</v>
      </c>
      <c r="K146" s="219" t="s">
        <v>132</v>
      </c>
      <c r="L146" s="70"/>
      <c r="M146" s="224" t="s">
        <v>21</v>
      </c>
      <c r="N146" s="225" t="s">
        <v>41</v>
      </c>
      <c r="O146" s="45"/>
      <c r="P146" s="226">
        <f>O146*H146</f>
        <v>0</v>
      </c>
      <c r="Q146" s="226">
        <v>0</v>
      </c>
      <c r="R146" s="226">
        <f>Q146*H146</f>
        <v>0</v>
      </c>
      <c r="S146" s="226">
        <v>0</v>
      </c>
      <c r="T146" s="227">
        <f>S146*H146</f>
        <v>0</v>
      </c>
      <c r="AR146" s="22" t="s">
        <v>193</v>
      </c>
      <c r="AT146" s="22" t="s">
        <v>128</v>
      </c>
      <c r="AU146" s="22" t="s">
        <v>80</v>
      </c>
      <c r="AY146" s="22" t="s">
        <v>127</v>
      </c>
      <c r="BE146" s="228">
        <f>IF(N146="základní",J146,0)</f>
        <v>0</v>
      </c>
      <c r="BF146" s="228">
        <f>IF(N146="snížená",J146,0)</f>
        <v>0</v>
      </c>
      <c r="BG146" s="228">
        <f>IF(N146="zákl. přenesená",J146,0)</f>
        <v>0</v>
      </c>
      <c r="BH146" s="228">
        <f>IF(N146="sníž. přenesená",J146,0)</f>
        <v>0</v>
      </c>
      <c r="BI146" s="228">
        <f>IF(N146="nulová",J146,0)</f>
        <v>0</v>
      </c>
      <c r="BJ146" s="22" t="s">
        <v>78</v>
      </c>
      <c r="BK146" s="228">
        <f>ROUND(I146*H146,2)</f>
        <v>0</v>
      </c>
      <c r="BL146" s="22" t="s">
        <v>193</v>
      </c>
      <c r="BM146" s="22" t="s">
        <v>284</v>
      </c>
    </row>
    <row r="147" s="1" customFormat="1">
      <c r="B147" s="44"/>
      <c r="C147" s="72"/>
      <c r="D147" s="231" t="s">
        <v>154</v>
      </c>
      <c r="E147" s="72"/>
      <c r="F147" s="232" t="s">
        <v>281</v>
      </c>
      <c r="G147" s="72"/>
      <c r="H147" s="72"/>
      <c r="I147" s="189"/>
      <c r="J147" s="72"/>
      <c r="K147" s="72"/>
      <c r="L147" s="70"/>
      <c r="M147" s="233"/>
      <c r="N147" s="45"/>
      <c r="O147" s="45"/>
      <c r="P147" s="45"/>
      <c r="Q147" s="45"/>
      <c r="R147" s="45"/>
      <c r="S147" s="45"/>
      <c r="T147" s="93"/>
      <c r="AT147" s="22" t="s">
        <v>154</v>
      </c>
      <c r="AU147" s="22" t="s">
        <v>80</v>
      </c>
    </row>
    <row r="148" s="1" customFormat="1" ht="25.5" customHeight="1">
      <c r="B148" s="44"/>
      <c r="C148" s="217" t="s">
        <v>285</v>
      </c>
      <c r="D148" s="217" t="s">
        <v>128</v>
      </c>
      <c r="E148" s="218" t="s">
        <v>286</v>
      </c>
      <c r="F148" s="219" t="s">
        <v>287</v>
      </c>
      <c r="G148" s="220" t="s">
        <v>237</v>
      </c>
      <c r="H148" s="221">
        <v>3</v>
      </c>
      <c r="I148" s="222"/>
      <c r="J148" s="223">
        <f>ROUND(I148*H148,2)</f>
        <v>0</v>
      </c>
      <c r="K148" s="219" t="s">
        <v>132</v>
      </c>
      <c r="L148" s="70"/>
      <c r="M148" s="224" t="s">
        <v>21</v>
      </c>
      <c r="N148" s="225" t="s">
        <v>41</v>
      </c>
      <c r="O148" s="45"/>
      <c r="P148" s="226">
        <f>O148*H148</f>
        <v>0</v>
      </c>
      <c r="Q148" s="226">
        <v>0</v>
      </c>
      <c r="R148" s="226">
        <f>Q148*H148</f>
        <v>0</v>
      </c>
      <c r="S148" s="226">
        <v>0</v>
      </c>
      <c r="T148" s="227">
        <f>S148*H148</f>
        <v>0</v>
      </c>
      <c r="AR148" s="22" t="s">
        <v>193</v>
      </c>
      <c r="AT148" s="22" t="s">
        <v>128</v>
      </c>
      <c r="AU148" s="22" t="s">
        <v>80</v>
      </c>
      <c r="AY148" s="22" t="s">
        <v>127</v>
      </c>
      <c r="BE148" s="228">
        <f>IF(N148="základní",J148,0)</f>
        <v>0</v>
      </c>
      <c r="BF148" s="228">
        <f>IF(N148="snížená",J148,0)</f>
        <v>0</v>
      </c>
      <c r="BG148" s="228">
        <f>IF(N148="zákl. přenesená",J148,0)</f>
        <v>0</v>
      </c>
      <c r="BH148" s="228">
        <f>IF(N148="sníž. přenesená",J148,0)</f>
        <v>0</v>
      </c>
      <c r="BI148" s="228">
        <f>IF(N148="nulová",J148,0)</f>
        <v>0</v>
      </c>
      <c r="BJ148" s="22" t="s">
        <v>78</v>
      </c>
      <c r="BK148" s="228">
        <f>ROUND(I148*H148,2)</f>
        <v>0</v>
      </c>
      <c r="BL148" s="22" t="s">
        <v>193</v>
      </c>
      <c r="BM148" s="22" t="s">
        <v>288</v>
      </c>
    </row>
    <row r="149" s="1" customFormat="1">
      <c r="B149" s="44"/>
      <c r="C149" s="72"/>
      <c r="D149" s="231" t="s">
        <v>154</v>
      </c>
      <c r="E149" s="72"/>
      <c r="F149" s="232" t="s">
        <v>281</v>
      </c>
      <c r="G149" s="72"/>
      <c r="H149" s="72"/>
      <c r="I149" s="189"/>
      <c r="J149" s="72"/>
      <c r="K149" s="72"/>
      <c r="L149" s="70"/>
      <c r="M149" s="233"/>
      <c r="N149" s="45"/>
      <c r="O149" s="45"/>
      <c r="P149" s="45"/>
      <c r="Q149" s="45"/>
      <c r="R149" s="45"/>
      <c r="S149" s="45"/>
      <c r="T149" s="93"/>
      <c r="AT149" s="22" t="s">
        <v>154</v>
      </c>
      <c r="AU149" s="22" t="s">
        <v>80</v>
      </c>
    </row>
    <row r="150" s="1" customFormat="1" ht="25.5" customHeight="1">
      <c r="B150" s="44"/>
      <c r="C150" s="217" t="s">
        <v>289</v>
      </c>
      <c r="D150" s="217" t="s">
        <v>128</v>
      </c>
      <c r="E150" s="218" t="s">
        <v>290</v>
      </c>
      <c r="F150" s="219" t="s">
        <v>291</v>
      </c>
      <c r="G150" s="220" t="s">
        <v>237</v>
      </c>
      <c r="H150" s="221">
        <v>5</v>
      </c>
      <c r="I150" s="222"/>
      <c r="J150" s="223">
        <f>ROUND(I150*H150,2)</f>
        <v>0</v>
      </c>
      <c r="K150" s="219" t="s">
        <v>132</v>
      </c>
      <c r="L150" s="70"/>
      <c r="M150" s="224" t="s">
        <v>21</v>
      </c>
      <c r="N150" s="225" t="s">
        <v>41</v>
      </c>
      <c r="O150" s="45"/>
      <c r="P150" s="226">
        <f>O150*H150</f>
        <v>0</v>
      </c>
      <c r="Q150" s="226">
        <v>0.0021299999999999999</v>
      </c>
      <c r="R150" s="226">
        <f>Q150*H150</f>
        <v>0.01065</v>
      </c>
      <c r="S150" s="226">
        <v>0</v>
      </c>
      <c r="T150" s="227">
        <f>S150*H150</f>
        <v>0</v>
      </c>
      <c r="AR150" s="22" t="s">
        <v>193</v>
      </c>
      <c r="AT150" s="22" t="s">
        <v>128</v>
      </c>
      <c r="AU150" s="22" t="s">
        <v>80</v>
      </c>
      <c r="AY150" s="22" t="s">
        <v>127</v>
      </c>
      <c r="BE150" s="228">
        <f>IF(N150="základní",J150,0)</f>
        <v>0</v>
      </c>
      <c r="BF150" s="228">
        <f>IF(N150="snížená",J150,0)</f>
        <v>0</v>
      </c>
      <c r="BG150" s="228">
        <f>IF(N150="zákl. přenesená",J150,0)</f>
        <v>0</v>
      </c>
      <c r="BH150" s="228">
        <f>IF(N150="sníž. přenesená",J150,0)</f>
        <v>0</v>
      </c>
      <c r="BI150" s="228">
        <f>IF(N150="nulová",J150,0)</f>
        <v>0</v>
      </c>
      <c r="BJ150" s="22" t="s">
        <v>78</v>
      </c>
      <c r="BK150" s="228">
        <f>ROUND(I150*H150,2)</f>
        <v>0</v>
      </c>
      <c r="BL150" s="22" t="s">
        <v>193</v>
      </c>
      <c r="BM150" s="22" t="s">
        <v>292</v>
      </c>
    </row>
    <row r="151" s="1" customFormat="1" ht="16.5" customHeight="1">
      <c r="B151" s="44"/>
      <c r="C151" s="217" t="s">
        <v>293</v>
      </c>
      <c r="D151" s="217" t="s">
        <v>128</v>
      </c>
      <c r="E151" s="218" t="s">
        <v>294</v>
      </c>
      <c r="F151" s="219" t="s">
        <v>295</v>
      </c>
      <c r="G151" s="220" t="s">
        <v>237</v>
      </c>
      <c r="H151" s="221">
        <v>1</v>
      </c>
      <c r="I151" s="222"/>
      <c r="J151" s="223">
        <f>ROUND(I151*H151,2)</f>
        <v>0</v>
      </c>
      <c r="K151" s="219" t="s">
        <v>132</v>
      </c>
      <c r="L151" s="70"/>
      <c r="M151" s="224" t="s">
        <v>21</v>
      </c>
      <c r="N151" s="225" t="s">
        <v>41</v>
      </c>
      <c r="O151" s="45"/>
      <c r="P151" s="226">
        <f>O151*H151</f>
        <v>0</v>
      </c>
      <c r="Q151" s="226">
        <v>0.00029</v>
      </c>
      <c r="R151" s="226">
        <f>Q151*H151</f>
        <v>0.00029</v>
      </c>
      <c r="S151" s="226">
        <v>0</v>
      </c>
      <c r="T151" s="227">
        <f>S151*H151</f>
        <v>0</v>
      </c>
      <c r="AR151" s="22" t="s">
        <v>193</v>
      </c>
      <c r="AT151" s="22" t="s">
        <v>128</v>
      </c>
      <c r="AU151" s="22" t="s">
        <v>80</v>
      </c>
      <c r="AY151" s="22" t="s">
        <v>127</v>
      </c>
      <c r="BE151" s="228">
        <f>IF(N151="základní",J151,0)</f>
        <v>0</v>
      </c>
      <c r="BF151" s="228">
        <f>IF(N151="snížená",J151,0)</f>
        <v>0</v>
      </c>
      <c r="BG151" s="228">
        <f>IF(N151="zákl. přenesená",J151,0)</f>
        <v>0</v>
      </c>
      <c r="BH151" s="228">
        <f>IF(N151="sníž. přenesená",J151,0)</f>
        <v>0</v>
      </c>
      <c r="BI151" s="228">
        <f>IF(N151="nulová",J151,0)</f>
        <v>0</v>
      </c>
      <c r="BJ151" s="22" t="s">
        <v>78</v>
      </c>
      <c r="BK151" s="228">
        <f>ROUND(I151*H151,2)</f>
        <v>0</v>
      </c>
      <c r="BL151" s="22" t="s">
        <v>193</v>
      </c>
      <c r="BM151" s="22" t="s">
        <v>296</v>
      </c>
    </row>
    <row r="152" s="1" customFormat="1" ht="16.5" customHeight="1">
      <c r="B152" s="44"/>
      <c r="C152" s="217" t="s">
        <v>297</v>
      </c>
      <c r="D152" s="217" t="s">
        <v>128</v>
      </c>
      <c r="E152" s="218" t="s">
        <v>298</v>
      </c>
      <c r="F152" s="219" t="s">
        <v>299</v>
      </c>
      <c r="G152" s="220" t="s">
        <v>131</v>
      </c>
      <c r="H152" s="221">
        <v>276</v>
      </c>
      <c r="I152" s="222"/>
      <c r="J152" s="223">
        <f>ROUND(I152*H152,2)</f>
        <v>0</v>
      </c>
      <c r="K152" s="219" t="s">
        <v>132</v>
      </c>
      <c r="L152" s="70"/>
      <c r="M152" s="224" t="s">
        <v>21</v>
      </c>
      <c r="N152" s="225" t="s">
        <v>41</v>
      </c>
      <c r="O152" s="45"/>
      <c r="P152" s="226">
        <f>O152*H152</f>
        <v>0</v>
      </c>
      <c r="Q152" s="226">
        <v>0</v>
      </c>
      <c r="R152" s="226">
        <f>Q152*H152</f>
        <v>0</v>
      </c>
      <c r="S152" s="226">
        <v>0</v>
      </c>
      <c r="T152" s="227">
        <f>S152*H152</f>
        <v>0</v>
      </c>
      <c r="AR152" s="22" t="s">
        <v>193</v>
      </c>
      <c r="AT152" s="22" t="s">
        <v>128</v>
      </c>
      <c r="AU152" s="22" t="s">
        <v>80</v>
      </c>
      <c r="AY152" s="22" t="s">
        <v>127</v>
      </c>
      <c r="BE152" s="228">
        <f>IF(N152="základní",J152,0)</f>
        <v>0</v>
      </c>
      <c r="BF152" s="228">
        <f>IF(N152="snížená",J152,0)</f>
        <v>0</v>
      </c>
      <c r="BG152" s="228">
        <f>IF(N152="zákl. přenesená",J152,0)</f>
        <v>0</v>
      </c>
      <c r="BH152" s="228">
        <f>IF(N152="sníž. přenesená",J152,0)</f>
        <v>0</v>
      </c>
      <c r="BI152" s="228">
        <f>IF(N152="nulová",J152,0)</f>
        <v>0</v>
      </c>
      <c r="BJ152" s="22" t="s">
        <v>78</v>
      </c>
      <c r="BK152" s="228">
        <f>ROUND(I152*H152,2)</f>
        <v>0</v>
      </c>
      <c r="BL152" s="22" t="s">
        <v>193</v>
      </c>
      <c r="BM152" s="22" t="s">
        <v>300</v>
      </c>
    </row>
    <row r="153" s="1" customFormat="1">
      <c r="B153" s="44"/>
      <c r="C153" s="72"/>
      <c r="D153" s="231" t="s">
        <v>154</v>
      </c>
      <c r="E153" s="72"/>
      <c r="F153" s="232" t="s">
        <v>301</v>
      </c>
      <c r="G153" s="72"/>
      <c r="H153" s="72"/>
      <c r="I153" s="189"/>
      <c r="J153" s="72"/>
      <c r="K153" s="72"/>
      <c r="L153" s="70"/>
      <c r="M153" s="233"/>
      <c r="N153" s="45"/>
      <c r="O153" s="45"/>
      <c r="P153" s="45"/>
      <c r="Q153" s="45"/>
      <c r="R153" s="45"/>
      <c r="S153" s="45"/>
      <c r="T153" s="93"/>
      <c r="AT153" s="22" t="s">
        <v>154</v>
      </c>
      <c r="AU153" s="22" t="s">
        <v>80</v>
      </c>
    </row>
    <row r="154" s="1" customFormat="1" ht="25.5" customHeight="1">
      <c r="B154" s="44"/>
      <c r="C154" s="217" t="s">
        <v>302</v>
      </c>
      <c r="D154" s="217" t="s">
        <v>128</v>
      </c>
      <c r="E154" s="218" t="s">
        <v>303</v>
      </c>
      <c r="F154" s="219" t="s">
        <v>304</v>
      </c>
      <c r="G154" s="220" t="s">
        <v>169</v>
      </c>
      <c r="H154" s="221">
        <v>8.5899999999999999</v>
      </c>
      <c r="I154" s="222"/>
      <c r="J154" s="223">
        <f>ROUND(I154*H154,2)</f>
        <v>0</v>
      </c>
      <c r="K154" s="219" t="s">
        <v>132</v>
      </c>
      <c r="L154" s="70"/>
      <c r="M154" s="224" t="s">
        <v>21</v>
      </c>
      <c r="N154" s="225" t="s">
        <v>41</v>
      </c>
      <c r="O154" s="45"/>
      <c r="P154" s="226">
        <f>O154*H154</f>
        <v>0</v>
      </c>
      <c r="Q154" s="226">
        <v>0</v>
      </c>
      <c r="R154" s="226">
        <f>Q154*H154</f>
        <v>0</v>
      </c>
      <c r="S154" s="226">
        <v>0</v>
      </c>
      <c r="T154" s="227">
        <f>S154*H154</f>
        <v>0</v>
      </c>
      <c r="AR154" s="22" t="s">
        <v>193</v>
      </c>
      <c r="AT154" s="22" t="s">
        <v>128</v>
      </c>
      <c r="AU154" s="22" t="s">
        <v>80</v>
      </c>
      <c r="AY154" s="22" t="s">
        <v>127</v>
      </c>
      <c r="BE154" s="228">
        <f>IF(N154="základní",J154,0)</f>
        <v>0</v>
      </c>
      <c r="BF154" s="228">
        <f>IF(N154="snížená",J154,0)</f>
        <v>0</v>
      </c>
      <c r="BG154" s="228">
        <f>IF(N154="zákl. přenesená",J154,0)</f>
        <v>0</v>
      </c>
      <c r="BH154" s="228">
        <f>IF(N154="sníž. přenesená",J154,0)</f>
        <v>0</v>
      </c>
      <c r="BI154" s="228">
        <f>IF(N154="nulová",J154,0)</f>
        <v>0</v>
      </c>
      <c r="BJ154" s="22" t="s">
        <v>78</v>
      </c>
      <c r="BK154" s="228">
        <f>ROUND(I154*H154,2)</f>
        <v>0</v>
      </c>
      <c r="BL154" s="22" t="s">
        <v>193</v>
      </c>
      <c r="BM154" s="22" t="s">
        <v>305</v>
      </c>
    </row>
    <row r="155" s="1" customFormat="1" ht="38.25" customHeight="1">
      <c r="B155" s="44"/>
      <c r="C155" s="217" t="s">
        <v>306</v>
      </c>
      <c r="D155" s="217" t="s">
        <v>128</v>
      </c>
      <c r="E155" s="218" t="s">
        <v>307</v>
      </c>
      <c r="F155" s="219" t="s">
        <v>308</v>
      </c>
      <c r="G155" s="220" t="s">
        <v>169</v>
      </c>
      <c r="H155" s="221">
        <v>0.45900000000000002</v>
      </c>
      <c r="I155" s="222"/>
      <c r="J155" s="223">
        <f>ROUND(I155*H155,2)</f>
        <v>0</v>
      </c>
      <c r="K155" s="219" t="s">
        <v>132</v>
      </c>
      <c r="L155" s="70"/>
      <c r="M155" s="224" t="s">
        <v>21</v>
      </c>
      <c r="N155" s="225" t="s">
        <v>41</v>
      </c>
      <c r="O155" s="45"/>
      <c r="P155" s="226">
        <f>O155*H155</f>
        <v>0</v>
      </c>
      <c r="Q155" s="226">
        <v>0</v>
      </c>
      <c r="R155" s="226">
        <f>Q155*H155</f>
        <v>0</v>
      </c>
      <c r="S155" s="226">
        <v>0</v>
      </c>
      <c r="T155" s="227">
        <f>S155*H155</f>
        <v>0</v>
      </c>
      <c r="AR155" s="22" t="s">
        <v>193</v>
      </c>
      <c r="AT155" s="22" t="s">
        <v>128</v>
      </c>
      <c r="AU155" s="22" t="s">
        <v>80</v>
      </c>
      <c r="AY155" s="22" t="s">
        <v>127</v>
      </c>
      <c r="BE155" s="228">
        <f>IF(N155="základní",J155,0)</f>
        <v>0</v>
      </c>
      <c r="BF155" s="228">
        <f>IF(N155="snížená",J155,0)</f>
        <v>0</v>
      </c>
      <c r="BG155" s="228">
        <f>IF(N155="zákl. přenesená",J155,0)</f>
        <v>0</v>
      </c>
      <c r="BH155" s="228">
        <f>IF(N155="sníž. přenesená",J155,0)</f>
        <v>0</v>
      </c>
      <c r="BI155" s="228">
        <f>IF(N155="nulová",J155,0)</f>
        <v>0</v>
      </c>
      <c r="BJ155" s="22" t="s">
        <v>78</v>
      </c>
      <c r="BK155" s="228">
        <f>ROUND(I155*H155,2)</f>
        <v>0</v>
      </c>
      <c r="BL155" s="22" t="s">
        <v>193</v>
      </c>
      <c r="BM155" s="22" t="s">
        <v>309</v>
      </c>
    </row>
    <row r="156" s="1" customFormat="1">
      <c r="B156" s="44"/>
      <c r="C156" s="72"/>
      <c r="D156" s="231" t="s">
        <v>154</v>
      </c>
      <c r="E156" s="72"/>
      <c r="F156" s="232" t="s">
        <v>310</v>
      </c>
      <c r="G156" s="72"/>
      <c r="H156" s="72"/>
      <c r="I156" s="189"/>
      <c r="J156" s="72"/>
      <c r="K156" s="72"/>
      <c r="L156" s="70"/>
      <c r="M156" s="233"/>
      <c r="N156" s="45"/>
      <c r="O156" s="45"/>
      <c r="P156" s="45"/>
      <c r="Q156" s="45"/>
      <c r="R156" s="45"/>
      <c r="S156" s="45"/>
      <c r="T156" s="93"/>
      <c r="AT156" s="22" t="s">
        <v>154</v>
      </c>
      <c r="AU156" s="22" t="s">
        <v>80</v>
      </c>
    </row>
    <row r="157" s="10" customFormat="1" ht="29.88" customHeight="1">
      <c r="B157" s="203"/>
      <c r="C157" s="204"/>
      <c r="D157" s="205" t="s">
        <v>69</v>
      </c>
      <c r="E157" s="229" t="s">
        <v>311</v>
      </c>
      <c r="F157" s="229" t="s">
        <v>312</v>
      </c>
      <c r="G157" s="204"/>
      <c r="H157" s="204"/>
      <c r="I157" s="207"/>
      <c r="J157" s="230">
        <f>BK157</f>
        <v>0</v>
      </c>
      <c r="K157" s="204"/>
      <c r="L157" s="209"/>
      <c r="M157" s="210"/>
      <c r="N157" s="211"/>
      <c r="O157" s="211"/>
      <c r="P157" s="212">
        <f>SUM(P158:P256)</f>
        <v>0</v>
      </c>
      <c r="Q157" s="211"/>
      <c r="R157" s="212">
        <f>SUM(R158:R256)</f>
        <v>3.1492799999999992</v>
      </c>
      <c r="S157" s="211"/>
      <c r="T157" s="213">
        <f>SUM(T158:T256)</f>
        <v>3.8113400000000004</v>
      </c>
      <c r="AR157" s="214" t="s">
        <v>80</v>
      </c>
      <c r="AT157" s="215" t="s">
        <v>69</v>
      </c>
      <c r="AU157" s="215" t="s">
        <v>78</v>
      </c>
      <c r="AY157" s="214" t="s">
        <v>127</v>
      </c>
      <c r="BK157" s="216">
        <f>SUM(BK158:BK256)</f>
        <v>0</v>
      </c>
    </row>
    <row r="158" s="1" customFormat="1" ht="25.5" customHeight="1">
      <c r="B158" s="44"/>
      <c r="C158" s="217" t="s">
        <v>313</v>
      </c>
      <c r="D158" s="217" t="s">
        <v>128</v>
      </c>
      <c r="E158" s="218" t="s">
        <v>314</v>
      </c>
      <c r="F158" s="219" t="s">
        <v>315</v>
      </c>
      <c r="G158" s="220" t="s">
        <v>131</v>
      </c>
      <c r="H158" s="221">
        <v>32</v>
      </c>
      <c r="I158" s="222"/>
      <c r="J158" s="223">
        <f>ROUND(I158*H158,2)</f>
        <v>0</v>
      </c>
      <c r="K158" s="219" t="s">
        <v>132</v>
      </c>
      <c r="L158" s="70"/>
      <c r="M158" s="224" t="s">
        <v>21</v>
      </c>
      <c r="N158" s="225" t="s">
        <v>41</v>
      </c>
      <c r="O158" s="45"/>
      <c r="P158" s="226">
        <f>O158*H158</f>
        <v>0</v>
      </c>
      <c r="Q158" s="226">
        <v>0.0064000000000000003</v>
      </c>
      <c r="R158" s="226">
        <f>Q158*H158</f>
        <v>0.20480000000000001</v>
      </c>
      <c r="S158" s="226">
        <v>0</v>
      </c>
      <c r="T158" s="227">
        <f>S158*H158</f>
        <v>0</v>
      </c>
      <c r="AR158" s="22" t="s">
        <v>193</v>
      </c>
      <c r="AT158" s="22" t="s">
        <v>128</v>
      </c>
      <c r="AU158" s="22" t="s">
        <v>80</v>
      </c>
      <c r="AY158" s="22" t="s">
        <v>127</v>
      </c>
      <c r="BE158" s="228">
        <f>IF(N158="základní",J158,0)</f>
        <v>0</v>
      </c>
      <c r="BF158" s="228">
        <f>IF(N158="snížená",J158,0)</f>
        <v>0</v>
      </c>
      <c r="BG158" s="228">
        <f>IF(N158="zákl. přenesená",J158,0)</f>
        <v>0</v>
      </c>
      <c r="BH158" s="228">
        <f>IF(N158="sníž. přenesená",J158,0)</f>
        <v>0</v>
      </c>
      <c r="BI158" s="228">
        <f>IF(N158="nulová",J158,0)</f>
        <v>0</v>
      </c>
      <c r="BJ158" s="22" t="s">
        <v>78</v>
      </c>
      <c r="BK158" s="228">
        <f>ROUND(I158*H158,2)</f>
        <v>0</v>
      </c>
      <c r="BL158" s="22" t="s">
        <v>193</v>
      </c>
      <c r="BM158" s="22" t="s">
        <v>316</v>
      </c>
    </row>
    <row r="159" s="1" customFormat="1" ht="25.5" customHeight="1">
      <c r="B159" s="44"/>
      <c r="C159" s="217" t="s">
        <v>317</v>
      </c>
      <c r="D159" s="217" t="s">
        <v>128</v>
      </c>
      <c r="E159" s="218" t="s">
        <v>314</v>
      </c>
      <c r="F159" s="219" t="s">
        <v>315</v>
      </c>
      <c r="G159" s="220" t="s">
        <v>131</v>
      </c>
      <c r="H159" s="221">
        <v>119</v>
      </c>
      <c r="I159" s="222"/>
      <c r="J159" s="223">
        <f>ROUND(I159*H159,2)</f>
        <v>0</v>
      </c>
      <c r="K159" s="219" t="s">
        <v>132</v>
      </c>
      <c r="L159" s="70"/>
      <c r="M159" s="224" t="s">
        <v>21</v>
      </c>
      <c r="N159" s="225" t="s">
        <v>41</v>
      </c>
      <c r="O159" s="45"/>
      <c r="P159" s="226">
        <f>O159*H159</f>
        <v>0</v>
      </c>
      <c r="Q159" s="226">
        <v>0.0064000000000000003</v>
      </c>
      <c r="R159" s="226">
        <f>Q159*H159</f>
        <v>0.76160000000000005</v>
      </c>
      <c r="S159" s="226">
        <v>0</v>
      </c>
      <c r="T159" s="227">
        <f>S159*H159</f>
        <v>0</v>
      </c>
      <c r="AR159" s="22" t="s">
        <v>193</v>
      </c>
      <c r="AT159" s="22" t="s">
        <v>128</v>
      </c>
      <c r="AU159" s="22" t="s">
        <v>80</v>
      </c>
      <c r="AY159" s="22" t="s">
        <v>127</v>
      </c>
      <c r="BE159" s="228">
        <f>IF(N159="základní",J159,0)</f>
        <v>0</v>
      </c>
      <c r="BF159" s="228">
        <f>IF(N159="snížená",J159,0)</f>
        <v>0</v>
      </c>
      <c r="BG159" s="228">
        <f>IF(N159="zákl. přenesená",J159,0)</f>
        <v>0</v>
      </c>
      <c r="BH159" s="228">
        <f>IF(N159="sníž. přenesená",J159,0)</f>
        <v>0</v>
      </c>
      <c r="BI159" s="228">
        <f>IF(N159="nulová",J159,0)</f>
        <v>0</v>
      </c>
      <c r="BJ159" s="22" t="s">
        <v>78</v>
      </c>
      <c r="BK159" s="228">
        <f>ROUND(I159*H159,2)</f>
        <v>0</v>
      </c>
      <c r="BL159" s="22" t="s">
        <v>193</v>
      </c>
      <c r="BM159" s="22" t="s">
        <v>318</v>
      </c>
    </row>
    <row r="160" s="1" customFormat="1" ht="25.5" customHeight="1">
      <c r="B160" s="44"/>
      <c r="C160" s="217" t="s">
        <v>319</v>
      </c>
      <c r="D160" s="217" t="s">
        <v>128</v>
      </c>
      <c r="E160" s="218" t="s">
        <v>320</v>
      </c>
      <c r="F160" s="219" t="s">
        <v>321</v>
      </c>
      <c r="G160" s="220" t="s">
        <v>131</v>
      </c>
      <c r="H160" s="221">
        <v>56</v>
      </c>
      <c r="I160" s="222"/>
      <c r="J160" s="223">
        <f>ROUND(I160*H160,2)</f>
        <v>0</v>
      </c>
      <c r="K160" s="219" t="s">
        <v>132</v>
      </c>
      <c r="L160" s="70"/>
      <c r="M160" s="224" t="s">
        <v>21</v>
      </c>
      <c r="N160" s="225" t="s">
        <v>41</v>
      </c>
      <c r="O160" s="45"/>
      <c r="P160" s="226">
        <f>O160*H160</f>
        <v>0</v>
      </c>
      <c r="Q160" s="226">
        <v>0.01087</v>
      </c>
      <c r="R160" s="226">
        <f>Q160*H160</f>
        <v>0.60871999999999993</v>
      </c>
      <c r="S160" s="226">
        <v>0</v>
      </c>
      <c r="T160" s="227">
        <f>S160*H160</f>
        <v>0</v>
      </c>
      <c r="AR160" s="22" t="s">
        <v>193</v>
      </c>
      <c r="AT160" s="22" t="s">
        <v>128</v>
      </c>
      <c r="AU160" s="22" t="s">
        <v>80</v>
      </c>
      <c r="AY160" s="22" t="s">
        <v>127</v>
      </c>
      <c r="BE160" s="228">
        <f>IF(N160="základní",J160,0)</f>
        <v>0</v>
      </c>
      <c r="BF160" s="228">
        <f>IF(N160="snížená",J160,0)</f>
        <v>0</v>
      </c>
      <c r="BG160" s="228">
        <f>IF(N160="zákl. přenesená",J160,0)</f>
        <v>0</v>
      </c>
      <c r="BH160" s="228">
        <f>IF(N160="sníž. přenesená",J160,0)</f>
        <v>0</v>
      </c>
      <c r="BI160" s="228">
        <f>IF(N160="nulová",J160,0)</f>
        <v>0</v>
      </c>
      <c r="BJ160" s="22" t="s">
        <v>78</v>
      </c>
      <c r="BK160" s="228">
        <f>ROUND(I160*H160,2)</f>
        <v>0</v>
      </c>
      <c r="BL160" s="22" t="s">
        <v>193</v>
      </c>
      <c r="BM160" s="22" t="s">
        <v>322</v>
      </c>
    </row>
    <row r="161" s="1" customFormat="1" ht="16.5" customHeight="1">
      <c r="B161" s="44"/>
      <c r="C161" s="217" t="s">
        <v>323</v>
      </c>
      <c r="D161" s="217" t="s">
        <v>128</v>
      </c>
      <c r="E161" s="218" t="s">
        <v>324</v>
      </c>
      <c r="F161" s="219" t="s">
        <v>325</v>
      </c>
      <c r="G161" s="220" t="s">
        <v>131</v>
      </c>
      <c r="H161" s="221">
        <v>378</v>
      </c>
      <c r="I161" s="222"/>
      <c r="J161" s="223">
        <f>ROUND(I161*H161,2)</f>
        <v>0</v>
      </c>
      <c r="K161" s="219" t="s">
        <v>132</v>
      </c>
      <c r="L161" s="70"/>
      <c r="M161" s="224" t="s">
        <v>21</v>
      </c>
      <c r="N161" s="225" t="s">
        <v>41</v>
      </c>
      <c r="O161" s="45"/>
      <c r="P161" s="226">
        <f>O161*H161</f>
        <v>0</v>
      </c>
      <c r="Q161" s="226">
        <v>0</v>
      </c>
      <c r="R161" s="226">
        <f>Q161*H161</f>
        <v>0</v>
      </c>
      <c r="S161" s="226">
        <v>0.0021299999999999999</v>
      </c>
      <c r="T161" s="227">
        <f>S161*H161</f>
        <v>0.80513999999999997</v>
      </c>
      <c r="AR161" s="22" t="s">
        <v>193</v>
      </c>
      <c r="AT161" s="22" t="s">
        <v>128</v>
      </c>
      <c r="AU161" s="22" t="s">
        <v>80</v>
      </c>
      <c r="AY161" s="22" t="s">
        <v>127</v>
      </c>
      <c r="BE161" s="228">
        <f>IF(N161="základní",J161,0)</f>
        <v>0</v>
      </c>
      <c r="BF161" s="228">
        <f>IF(N161="snížená",J161,0)</f>
        <v>0</v>
      </c>
      <c r="BG161" s="228">
        <f>IF(N161="zákl. přenesená",J161,0)</f>
        <v>0</v>
      </c>
      <c r="BH161" s="228">
        <f>IF(N161="sníž. přenesená",J161,0)</f>
        <v>0</v>
      </c>
      <c r="BI161" s="228">
        <f>IF(N161="nulová",J161,0)</f>
        <v>0</v>
      </c>
      <c r="BJ161" s="22" t="s">
        <v>78</v>
      </c>
      <c r="BK161" s="228">
        <f>ROUND(I161*H161,2)</f>
        <v>0</v>
      </c>
      <c r="BL161" s="22" t="s">
        <v>193</v>
      </c>
      <c r="BM161" s="22" t="s">
        <v>326</v>
      </c>
    </row>
    <row r="162" s="1" customFormat="1" ht="25.5" customHeight="1">
      <c r="B162" s="44"/>
      <c r="C162" s="217" t="s">
        <v>327</v>
      </c>
      <c r="D162" s="217" t="s">
        <v>128</v>
      </c>
      <c r="E162" s="218" t="s">
        <v>328</v>
      </c>
      <c r="F162" s="219" t="s">
        <v>329</v>
      </c>
      <c r="G162" s="220" t="s">
        <v>131</v>
      </c>
      <c r="H162" s="221">
        <v>350</v>
      </c>
      <c r="I162" s="222"/>
      <c r="J162" s="223">
        <f>ROUND(I162*H162,2)</f>
        <v>0</v>
      </c>
      <c r="K162" s="219" t="s">
        <v>132</v>
      </c>
      <c r="L162" s="70"/>
      <c r="M162" s="224" t="s">
        <v>21</v>
      </c>
      <c r="N162" s="225" t="s">
        <v>41</v>
      </c>
      <c r="O162" s="45"/>
      <c r="P162" s="226">
        <f>O162*H162</f>
        <v>0</v>
      </c>
      <c r="Q162" s="226">
        <v>0</v>
      </c>
      <c r="R162" s="226">
        <f>Q162*H162</f>
        <v>0</v>
      </c>
      <c r="S162" s="226">
        <v>0.0067000000000000002</v>
      </c>
      <c r="T162" s="227">
        <f>S162*H162</f>
        <v>2.3450000000000002</v>
      </c>
      <c r="AR162" s="22" t="s">
        <v>193</v>
      </c>
      <c r="AT162" s="22" t="s">
        <v>128</v>
      </c>
      <c r="AU162" s="22" t="s">
        <v>80</v>
      </c>
      <c r="AY162" s="22" t="s">
        <v>127</v>
      </c>
      <c r="BE162" s="228">
        <f>IF(N162="základní",J162,0)</f>
        <v>0</v>
      </c>
      <c r="BF162" s="228">
        <f>IF(N162="snížená",J162,0)</f>
        <v>0</v>
      </c>
      <c r="BG162" s="228">
        <f>IF(N162="zákl. přenesená",J162,0)</f>
        <v>0</v>
      </c>
      <c r="BH162" s="228">
        <f>IF(N162="sníž. přenesená",J162,0)</f>
        <v>0</v>
      </c>
      <c r="BI162" s="228">
        <f>IF(N162="nulová",J162,0)</f>
        <v>0</v>
      </c>
      <c r="BJ162" s="22" t="s">
        <v>78</v>
      </c>
      <c r="BK162" s="228">
        <f>ROUND(I162*H162,2)</f>
        <v>0</v>
      </c>
      <c r="BL162" s="22" t="s">
        <v>193</v>
      </c>
      <c r="BM162" s="22" t="s">
        <v>330</v>
      </c>
    </row>
    <row r="163" s="1" customFormat="1" ht="16.5" customHeight="1">
      <c r="B163" s="44"/>
      <c r="C163" s="217" t="s">
        <v>331</v>
      </c>
      <c r="D163" s="217" t="s">
        <v>128</v>
      </c>
      <c r="E163" s="218" t="s">
        <v>332</v>
      </c>
      <c r="F163" s="219" t="s">
        <v>333</v>
      </c>
      <c r="G163" s="220" t="s">
        <v>131</v>
      </c>
      <c r="H163" s="221">
        <v>60</v>
      </c>
      <c r="I163" s="222"/>
      <c r="J163" s="223">
        <f>ROUND(I163*H163,2)</f>
        <v>0</v>
      </c>
      <c r="K163" s="219" t="s">
        <v>132</v>
      </c>
      <c r="L163" s="70"/>
      <c r="M163" s="224" t="s">
        <v>21</v>
      </c>
      <c r="N163" s="225" t="s">
        <v>41</v>
      </c>
      <c r="O163" s="45"/>
      <c r="P163" s="226">
        <f>O163*H163</f>
        <v>0</v>
      </c>
      <c r="Q163" s="226">
        <v>0</v>
      </c>
      <c r="R163" s="226">
        <f>Q163*H163</f>
        <v>0</v>
      </c>
      <c r="S163" s="226">
        <v>0.01102</v>
      </c>
      <c r="T163" s="227">
        <f>S163*H163</f>
        <v>0.66120000000000001</v>
      </c>
      <c r="AR163" s="22" t="s">
        <v>193</v>
      </c>
      <c r="AT163" s="22" t="s">
        <v>128</v>
      </c>
      <c r="AU163" s="22" t="s">
        <v>80</v>
      </c>
      <c r="AY163" s="22" t="s">
        <v>127</v>
      </c>
      <c r="BE163" s="228">
        <f>IF(N163="základní",J163,0)</f>
        <v>0</v>
      </c>
      <c r="BF163" s="228">
        <f>IF(N163="snížená",J163,0)</f>
        <v>0</v>
      </c>
      <c r="BG163" s="228">
        <f>IF(N163="zákl. přenesená",J163,0)</f>
        <v>0</v>
      </c>
      <c r="BH163" s="228">
        <f>IF(N163="sníž. přenesená",J163,0)</f>
        <v>0</v>
      </c>
      <c r="BI163" s="228">
        <f>IF(N163="nulová",J163,0)</f>
        <v>0</v>
      </c>
      <c r="BJ163" s="22" t="s">
        <v>78</v>
      </c>
      <c r="BK163" s="228">
        <f>ROUND(I163*H163,2)</f>
        <v>0</v>
      </c>
      <c r="BL163" s="22" t="s">
        <v>193</v>
      </c>
      <c r="BM163" s="22" t="s">
        <v>334</v>
      </c>
    </row>
    <row r="164" s="1" customFormat="1" ht="25.5" customHeight="1">
      <c r="B164" s="44"/>
      <c r="C164" s="217" t="s">
        <v>335</v>
      </c>
      <c r="D164" s="217" t="s">
        <v>128</v>
      </c>
      <c r="E164" s="218" t="s">
        <v>336</v>
      </c>
      <c r="F164" s="219" t="s">
        <v>337</v>
      </c>
      <c r="G164" s="220" t="s">
        <v>237</v>
      </c>
      <c r="H164" s="221">
        <v>30</v>
      </c>
      <c r="I164" s="222"/>
      <c r="J164" s="223">
        <f>ROUND(I164*H164,2)</f>
        <v>0</v>
      </c>
      <c r="K164" s="219" t="s">
        <v>132</v>
      </c>
      <c r="L164" s="70"/>
      <c r="M164" s="224" t="s">
        <v>21</v>
      </c>
      <c r="N164" s="225" t="s">
        <v>41</v>
      </c>
      <c r="O164" s="45"/>
      <c r="P164" s="226">
        <f>O164*H164</f>
        <v>0</v>
      </c>
      <c r="Q164" s="226">
        <v>0.00010000000000000001</v>
      </c>
      <c r="R164" s="226">
        <f>Q164*H164</f>
        <v>0.0030000000000000001</v>
      </c>
      <c r="S164" s="226">
        <v>0</v>
      </c>
      <c r="T164" s="227">
        <f>S164*H164</f>
        <v>0</v>
      </c>
      <c r="AR164" s="22" t="s">
        <v>193</v>
      </c>
      <c r="AT164" s="22" t="s">
        <v>128</v>
      </c>
      <c r="AU164" s="22" t="s">
        <v>80</v>
      </c>
      <c r="AY164" s="22" t="s">
        <v>127</v>
      </c>
      <c r="BE164" s="228">
        <f>IF(N164="základní",J164,0)</f>
        <v>0</v>
      </c>
      <c r="BF164" s="228">
        <f>IF(N164="snížená",J164,0)</f>
        <v>0</v>
      </c>
      <c r="BG164" s="228">
        <f>IF(N164="zákl. přenesená",J164,0)</f>
        <v>0</v>
      </c>
      <c r="BH164" s="228">
        <f>IF(N164="sníž. přenesená",J164,0)</f>
        <v>0</v>
      </c>
      <c r="BI164" s="228">
        <f>IF(N164="nulová",J164,0)</f>
        <v>0</v>
      </c>
      <c r="BJ164" s="22" t="s">
        <v>78</v>
      </c>
      <c r="BK164" s="228">
        <f>ROUND(I164*H164,2)</f>
        <v>0</v>
      </c>
      <c r="BL164" s="22" t="s">
        <v>193</v>
      </c>
      <c r="BM164" s="22" t="s">
        <v>338</v>
      </c>
    </row>
    <row r="165" s="1" customFormat="1">
      <c r="B165" s="44"/>
      <c r="C165" s="72"/>
      <c r="D165" s="231" t="s">
        <v>154</v>
      </c>
      <c r="E165" s="72"/>
      <c r="F165" s="232" t="s">
        <v>339</v>
      </c>
      <c r="G165" s="72"/>
      <c r="H165" s="72"/>
      <c r="I165" s="189"/>
      <c r="J165" s="72"/>
      <c r="K165" s="72"/>
      <c r="L165" s="70"/>
      <c r="M165" s="233"/>
      <c r="N165" s="45"/>
      <c r="O165" s="45"/>
      <c r="P165" s="45"/>
      <c r="Q165" s="45"/>
      <c r="R165" s="45"/>
      <c r="S165" s="45"/>
      <c r="T165" s="93"/>
      <c r="AT165" s="22" t="s">
        <v>154</v>
      </c>
      <c r="AU165" s="22" t="s">
        <v>80</v>
      </c>
    </row>
    <row r="166" s="1" customFormat="1" ht="25.5" customHeight="1">
      <c r="B166" s="44"/>
      <c r="C166" s="217" t="s">
        <v>340</v>
      </c>
      <c r="D166" s="217" t="s">
        <v>128</v>
      </c>
      <c r="E166" s="218" t="s">
        <v>341</v>
      </c>
      <c r="F166" s="219" t="s">
        <v>342</v>
      </c>
      <c r="G166" s="220" t="s">
        <v>237</v>
      </c>
      <c r="H166" s="221">
        <v>3</v>
      </c>
      <c r="I166" s="222"/>
      <c r="J166" s="223">
        <f>ROUND(I166*H166,2)</f>
        <v>0</v>
      </c>
      <c r="K166" s="219" t="s">
        <v>132</v>
      </c>
      <c r="L166" s="70"/>
      <c r="M166" s="224" t="s">
        <v>21</v>
      </c>
      <c r="N166" s="225" t="s">
        <v>41</v>
      </c>
      <c r="O166" s="45"/>
      <c r="P166" s="226">
        <f>O166*H166</f>
        <v>0</v>
      </c>
      <c r="Q166" s="226">
        <v>0.00080999999999999996</v>
      </c>
      <c r="R166" s="226">
        <f>Q166*H166</f>
        <v>0.0024299999999999999</v>
      </c>
      <c r="S166" s="226">
        <v>0</v>
      </c>
      <c r="T166" s="227">
        <f>S166*H166</f>
        <v>0</v>
      </c>
      <c r="AR166" s="22" t="s">
        <v>193</v>
      </c>
      <c r="AT166" s="22" t="s">
        <v>128</v>
      </c>
      <c r="AU166" s="22" t="s">
        <v>80</v>
      </c>
      <c r="AY166" s="22" t="s">
        <v>127</v>
      </c>
      <c r="BE166" s="228">
        <f>IF(N166="základní",J166,0)</f>
        <v>0</v>
      </c>
      <c r="BF166" s="228">
        <f>IF(N166="snížená",J166,0)</f>
        <v>0</v>
      </c>
      <c r="BG166" s="228">
        <f>IF(N166="zákl. přenesená",J166,0)</f>
        <v>0</v>
      </c>
      <c r="BH166" s="228">
        <f>IF(N166="sníž. přenesená",J166,0)</f>
        <v>0</v>
      </c>
      <c r="BI166" s="228">
        <f>IF(N166="nulová",J166,0)</f>
        <v>0</v>
      </c>
      <c r="BJ166" s="22" t="s">
        <v>78</v>
      </c>
      <c r="BK166" s="228">
        <f>ROUND(I166*H166,2)</f>
        <v>0</v>
      </c>
      <c r="BL166" s="22" t="s">
        <v>193</v>
      </c>
      <c r="BM166" s="22" t="s">
        <v>343</v>
      </c>
    </row>
    <row r="167" s="1" customFormat="1">
      <c r="B167" s="44"/>
      <c r="C167" s="72"/>
      <c r="D167" s="231" t="s">
        <v>154</v>
      </c>
      <c r="E167" s="72"/>
      <c r="F167" s="232" t="s">
        <v>339</v>
      </c>
      <c r="G167" s="72"/>
      <c r="H167" s="72"/>
      <c r="I167" s="189"/>
      <c r="J167" s="72"/>
      <c r="K167" s="72"/>
      <c r="L167" s="70"/>
      <c r="M167" s="233"/>
      <c r="N167" s="45"/>
      <c r="O167" s="45"/>
      <c r="P167" s="45"/>
      <c r="Q167" s="45"/>
      <c r="R167" s="45"/>
      <c r="S167" s="45"/>
      <c r="T167" s="93"/>
      <c r="AT167" s="22" t="s">
        <v>154</v>
      </c>
      <c r="AU167" s="22" t="s">
        <v>80</v>
      </c>
    </row>
    <row r="168" s="1" customFormat="1" ht="25.5" customHeight="1">
      <c r="B168" s="44"/>
      <c r="C168" s="217" t="s">
        <v>344</v>
      </c>
      <c r="D168" s="217" t="s">
        <v>128</v>
      </c>
      <c r="E168" s="218" t="s">
        <v>345</v>
      </c>
      <c r="F168" s="219" t="s">
        <v>346</v>
      </c>
      <c r="G168" s="220" t="s">
        <v>237</v>
      </c>
      <c r="H168" s="221">
        <v>1</v>
      </c>
      <c r="I168" s="222"/>
      <c r="J168" s="223">
        <f>ROUND(I168*H168,2)</f>
        <v>0</v>
      </c>
      <c r="K168" s="219" t="s">
        <v>132</v>
      </c>
      <c r="L168" s="70"/>
      <c r="M168" s="224" t="s">
        <v>21</v>
      </c>
      <c r="N168" s="225" t="s">
        <v>41</v>
      </c>
      <c r="O168" s="45"/>
      <c r="P168" s="226">
        <f>O168*H168</f>
        <v>0</v>
      </c>
      <c r="Q168" s="226">
        <v>0.00042999999999999999</v>
      </c>
      <c r="R168" s="226">
        <f>Q168*H168</f>
        <v>0.00042999999999999999</v>
      </c>
      <c r="S168" s="226">
        <v>0</v>
      </c>
      <c r="T168" s="227">
        <f>S168*H168</f>
        <v>0</v>
      </c>
      <c r="AR168" s="22" t="s">
        <v>193</v>
      </c>
      <c r="AT168" s="22" t="s">
        <v>128</v>
      </c>
      <c r="AU168" s="22" t="s">
        <v>80</v>
      </c>
      <c r="AY168" s="22" t="s">
        <v>127</v>
      </c>
      <c r="BE168" s="228">
        <f>IF(N168="základní",J168,0)</f>
        <v>0</v>
      </c>
      <c r="BF168" s="228">
        <f>IF(N168="snížená",J168,0)</f>
        <v>0</v>
      </c>
      <c r="BG168" s="228">
        <f>IF(N168="zákl. přenesená",J168,0)</f>
        <v>0</v>
      </c>
      <c r="BH168" s="228">
        <f>IF(N168="sníž. přenesená",J168,0)</f>
        <v>0</v>
      </c>
      <c r="BI168" s="228">
        <f>IF(N168="nulová",J168,0)</f>
        <v>0</v>
      </c>
      <c r="BJ168" s="22" t="s">
        <v>78</v>
      </c>
      <c r="BK168" s="228">
        <f>ROUND(I168*H168,2)</f>
        <v>0</v>
      </c>
      <c r="BL168" s="22" t="s">
        <v>193</v>
      </c>
      <c r="BM168" s="22" t="s">
        <v>347</v>
      </c>
    </row>
    <row r="169" s="1" customFormat="1">
      <c r="B169" s="44"/>
      <c r="C169" s="72"/>
      <c r="D169" s="231" t="s">
        <v>154</v>
      </c>
      <c r="E169" s="72"/>
      <c r="F169" s="232" t="s">
        <v>339</v>
      </c>
      <c r="G169" s="72"/>
      <c r="H169" s="72"/>
      <c r="I169" s="189"/>
      <c r="J169" s="72"/>
      <c r="K169" s="72"/>
      <c r="L169" s="70"/>
      <c r="M169" s="233"/>
      <c r="N169" s="45"/>
      <c r="O169" s="45"/>
      <c r="P169" s="45"/>
      <c r="Q169" s="45"/>
      <c r="R169" s="45"/>
      <c r="S169" s="45"/>
      <c r="T169" s="93"/>
      <c r="AT169" s="22" t="s">
        <v>154</v>
      </c>
      <c r="AU169" s="22" t="s">
        <v>80</v>
      </c>
    </row>
    <row r="170" s="1" customFormat="1" ht="25.5" customHeight="1">
      <c r="B170" s="44"/>
      <c r="C170" s="217" t="s">
        <v>348</v>
      </c>
      <c r="D170" s="217" t="s">
        <v>128</v>
      </c>
      <c r="E170" s="218" t="s">
        <v>349</v>
      </c>
      <c r="F170" s="219" t="s">
        <v>350</v>
      </c>
      <c r="G170" s="220" t="s">
        <v>237</v>
      </c>
      <c r="H170" s="221">
        <v>1</v>
      </c>
      <c r="I170" s="222"/>
      <c r="J170" s="223">
        <f>ROUND(I170*H170,2)</f>
        <v>0</v>
      </c>
      <c r="K170" s="219" t="s">
        <v>132</v>
      </c>
      <c r="L170" s="70"/>
      <c r="M170" s="224" t="s">
        <v>21</v>
      </c>
      <c r="N170" s="225" t="s">
        <v>41</v>
      </c>
      <c r="O170" s="45"/>
      <c r="P170" s="226">
        <f>O170*H170</f>
        <v>0</v>
      </c>
      <c r="Q170" s="226">
        <v>0.00155</v>
      </c>
      <c r="R170" s="226">
        <f>Q170*H170</f>
        <v>0.00155</v>
      </c>
      <c r="S170" s="226">
        <v>0</v>
      </c>
      <c r="T170" s="227">
        <f>S170*H170</f>
        <v>0</v>
      </c>
      <c r="AR170" s="22" t="s">
        <v>193</v>
      </c>
      <c r="AT170" s="22" t="s">
        <v>128</v>
      </c>
      <c r="AU170" s="22" t="s">
        <v>80</v>
      </c>
      <c r="AY170" s="22" t="s">
        <v>127</v>
      </c>
      <c r="BE170" s="228">
        <f>IF(N170="základní",J170,0)</f>
        <v>0</v>
      </c>
      <c r="BF170" s="228">
        <f>IF(N170="snížená",J170,0)</f>
        <v>0</v>
      </c>
      <c r="BG170" s="228">
        <f>IF(N170="zákl. přenesená",J170,0)</f>
        <v>0</v>
      </c>
      <c r="BH170" s="228">
        <f>IF(N170="sníž. přenesená",J170,0)</f>
        <v>0</v>
      </c>
      <c r="BI170" s="228">
        <f>IF(N170="nulová",J170,0)</f>
        <v>0</v>
      </c>
      <c r="BJ170" s="22" t="s">
        <v>78</v>
      </c>
      <c r="BK170" s="228">
        <f>ROUND(I170*H170,2)</f>
        <v>0</v>
      </c>
      <c r="BL170" s="22" t="s">
        <v>193</v>
      </c>
      <c r="BM170" s="22" t="s">
        <v>351</v>
      </c>
    </row>
    <row r="171" s="1" customFormat="1">
      <c r="B171" s="44"/>
      <c r="C171" s="72"/>
      <c r="D171" s="231" t="s">
        <v>154</v>
      </c>
      <c r="E171" s="72"/>
      <c r="F171" s="232" t="s">
        <v>339</v>
      </c>
      <c r="G171" s="72"/>
      <c r="H171" s="72"/>
      <c r="I171" s="189"/>
      <c r="J171" s="72"/>
      <c r="K171" s="72"/>
      <c r="L171" s="70"/>
      <c r="M171" s="233"/>
      <c r="N171" s="45"/>
      <c r="O171" s="45"/>
      <c r="P171" s="45"/>
      <c r="Q171" s="45"/>
      <c r="R171" s="45"/>
      <c r="S171" s="45"/>
      <c r="T171" s="93"/>
      <c r="AT171" s="22" t="s">
        <v>154</v>
      </c>
      <c r="AU171" s="22" t="s">
        <v>80</v>
      </c>
    </row>
    <row r="172" s="1" customFormat="1" ht="25.5" customHeight="1">
      <c r="B172" s="44"/>
      <c r="C172" s="217" t="s">
        <v>352</v>
      </c>
      <c r="D172" s="217" t="s">
        <v>128</v>
      </c>
      <c r="E172" s="218" t="s">
        <v>353</v>
      </c>
      <c r="F172" s="219" t="s">
        <v>354</v>
      </c>
      <c r="G172" s="220" t="s">
        <v>237</v>
      </c>
      <c r="H172" s="221">
        <v>1</v>
      </c>
      <c r="I172" s="222"/>
      <c r="J172" s="223">
        <f>ROUND(I172*H172,2)</f>
        <v>0</v>
      </c>
      <c r="K172" s="219" t="s">
        <v>132</v>
      </c>
      <c r="L172" s="70"/>
      <c r="M172" s="224" t="s">
        <v>21</v>
      </c>
      <c r="N172" s="225" t="s">
        <v>41</v>
      </c>
      <c r="O172" s="45"/>
      <c r="P172" s="226">
        <f>O172*H172</f>
        <v>0</v>
      </c>
      <c r="Q172" s="226">
        <v>0.00098999999999999999</v>
      </c>
      <c r="R172" s="226">
        <f>Q172*H172</f>
        <v>0.00098999999999999999</v>
      </c>
      <c r="S172" s="226">
        <v>0</v>
      </c>
      <c r="T172" s="227">
        <f>S172*H172</f>
        <v>0</v>
      </c>
      <c r="AR172" s="22" t="s">
        <v>193</v>
      </c>
      <c r="AT172" s="22" t="s">
        <v>128</v>
      </c>
      <c r="AU172" s="22" t="s">
        <v>80</v>
      </c>
      <c r="AY172" s="22" t="s">
        <v>127</v>
      </c>
      <c r="BE172" s="228">
        <f>IF(N172="základní",J172,0)</f>
        <v>0</v>
      </c>
      <c r="BF172" s="228">
        <f>IF(N172="snížená",J172,0)</f>
        <v>0</v>
      </c>
      <c r="BG172" s="228">
        <f>IF(N172="zákl. přenesená",J172,0)</f>
        <v>0</v>
      </c>
      <c r="BH172" s="228">
        <f>IF(N172="sníž. přenesená",J172,0)</f>
        <v>0</v>
      </c>
      <c r="BI172" s="228">
        <f>IF(N172="nulová",J172,0)</f>
        <v>0</v>
      </c>
      <c r="BJ172" s="22" t="s">
        <v>78</v>
      </c>
      <c r="BK172" s="228">
        <f>ROUND(I172*H172,2)</f>
        <v>0</v>
      </c>
      <c r="BL172" s="22" t="s">
        <v>193</v>
      </c>
      <c r="BM172" s="22" t="s">
        <v>355</v>
      </c>
    </row>
    <row r="173" s="1" customFormat="1">
      <c r="B173" s="44"/>
      <c r="C173" s="72"/>
      <c r="D173" s="231" t="s">
        <v>154</v>
      </c>
      <c r="E173" s="72"/>
      <c r="F173" s="232" t="s">
        <v>339</v>
      </c>
      <c r="G173" s="72"/>
      <c r="H173" s="72"/>
      <c r="I173" s="189"/>
      <c r="J173" s="72"/>
      <c r="K173" s="72"/>
      <c r="L173" s="70"/>
      <c r="M173" s="233"/>
      <c r="N173" s="45"/>
      <c r="O173" s="45"/>
      <c r="P173" s="45"/>
      <c r="Q173" s="45"/>
      <c r="R173" s="45"/>
      <c r="S173" s="45"/>
      <c r="T173" s="93"/>
      <c r="AT173" s="22" t="s">
        <v>154</v>
      </c>
      <c r="AU173" s="22" t="s">
        <v>80</v>
      </c>
    </row>
    <row r="174" s="1" customFormat="1" ht="25.5" customHeight="1">
      <c r="B174" s="44"/>
      <c r="C174" s="217" t="s">
        <v>356</v>
      </c>
      <c r="D174" s="217" t="s">
        <v>128</v>
      </c>
      <c r="E174" s="218" t="s">
        <v>357</v>
      </c>
      <c r="F174" s="219" t="s">
        <v>358</v>
      </c>
      <c r="G174" s="220" t="s">
        <v>237</v>
      </c>
      <c r="H174" s="221">
        <v>1</v>
      </c>
      <c r="I174" s="222"/>
      <c r="J174" s="223">
        <f>ROUND(I174*H174,2)</f>
        <v>0</v>
      </c>
      <c r="K174" s="219" t="s">
        <v>132</v>
      </c>
      <c r="L174" s="70"/>
      <c r="M174" s="224" t="s">
        <v>21</v>
      </c>
      <c r="N174" s="225" t="s">
        <v>41</v>
      </c>
      <c r="O174" s="45"/>
      <c r="P174" s="226">
        <f>O174*H174</f>
        <v>0</v>
      </c>
      <c r="Q174" s="226">
        <v>0.0016900000000000001</v>
      </c>
      <c r="R174" s="226">
        <f>Q174*H174</f>
        <v>0.0016900000000000001</v>
      </c>
      <c r="S174" s="226">
        <v>0</v>
      </c>
      <c r="T174" s="227">
        <f>S174*H174</f>
        <v>0</v>
      </c>
      <c r="AR174" s="22" t="s">
        <v>193</v>
      </c>
      <c r="AT174" s="22" t="s">
        <v>128</v>
      </c>
      <c r="AU174" s="22" t="s">
        <v>80</v>
      </c>
      <c r="AY174" s="22" t="s">
        <v>127</v>
      </c>
      <c r="BE174" s="228">
        <f>IF(N174="základní",J174,0)</f>
        <v>0</v>
      </c>
      <c r="BF174" s="228">
        <f>IF(N174="snížená",J174,0)</f>
        <v>0</v>
      </c>
      <c r="BG174" s="228">
        <f>IF(N174="zákl. přenesená",J174,0)</f>
        <v>0</v>
      </c>
      <c r="BH174" s="228">
        <f>IF(N174="sníž. přenesená",J174,0)</f>
        <v>0</v>
      </c>
      <c r="BI174" s="228">
        <f>IF(N174="nulová",J174,0)</f>
        <v>0</v>
      </c>
      <c r="BJ174" s="22" t="s">
        <v>78</v>
      </c>
      <c r="BK174" s="228">
        <f>ROUND(I174*H174,2)</f>
        <v>0</v>
      </c>
      <c r="BL174" s="22" t="s">
        <v>193</v>
      </c>
      <c r="BM174" s="22" t="s">
        <v>359</v>
      </c>
    </row>
    <row r="175" s="1" customFormat="1">
      <c r="B175" s="44"/>
      <c r="C175" s="72"/>
      <c r="D175" s="231" t="s">
        <v>154</v>
      </c>
      <c r="E175" s="72"/>
      <c r="F175" s="232" t="s">
        <v>339</v>
      </c>
      <c r="G175" s="72"/>
      <c r="H175" s="72"/>
      <c r="I175" s="189"/>
      <c r="J175" s="72"/>
      <c r="K175" s="72"/>
      <c r="L175" s="70"/>
      <c r="M175" s="233"/>
      <c r="N175" s="45"/>
      <c r="O175" s="45"/>
      <c r="P175" s="45"/>
      <c r="Q175" s="45"/>
      <c r="R175" s="45"/>
      <c r="S175" s="45"/>
      <c r="T175" s="93"/>
      <c r="AT175" s="22" t="s">
        <v>154</v>
      </c>
      <c r="AU175" s="22" t="s">
        <v>80</v>
      </c>
    </row>
    <row r="176" s="1" customFormat="1" ht="25.5" customHeight="1">
      <c r="B176" s="44"/>
      <c r="C176" s="217" t="s">
        <v>360</v>
      </c>
      <c r="D176" s="217" t="s">
        <v>128</v>
      </c>
      <c r="E176" s="218" t="s">
        <v>361</v>
      </c>
      <c r="F176" s="219" t="s">
        <v>362</v>
      </c>
      <c r="G176" s="220" t="s">
        <v>237</v>
      </c>
      <c r="H176" s="221">
        <v>1</v>
      </c>
      <c r="I176" s="222"/>
      <c r="J176" s="223">
        <f>ROUND(I176*H176,2)</f>
        <v>0</v>
      </c>
      <c r="K176" s="219" t="s">
        <v>132</v>
      </c>
      <c r="L176" s="70"/>
      <c r="M176" s="224" t="s">
        <v>21</v>
      </c>
      <c r="N176" s="225" t="s">
        <v>41</v>
      </c>
      <c r="O176" s="45"/>
      <c r="P176" s="226">
        <f>O176*H176</f>
        <v>0</v>
      </c>
      <c r="Q176" s="226">
        <v>0.0038899999999999998</v>
      </c>
      <c r="R176" s="226">
        <f>Q176*H176</f>
        <v>0.0038899999999999998</v>
      </c>
      <c r="S176" s="226">
        <v>0</v>
      </c>
      <c r="T176" s="227">
        <f>S176*H176</f>
        <v>0</v>
      </c>
      <c r="AR176" s="22" t="s">
        <v>193</v>
      </c>
      <c r="AT176" s="22" t="s">
        <v>128</v>
      </c>
      <c r="AU176" s="22" t="s">
        <v>80</v>
      </c>
      <c r="AY176" s="22" t="s">
        <v>127</v>
      </c>
      <c r="BE176" s="228">
        <f>IF(N176="základní",J176,0)</f>
        <v>0</v>
      </c>
      <c r="BF176" s="228">
        <f>IF(N176="snížená",J176,0)</f>
        <v>0</v>
      </c>
      <c r="BG176" s="228">
        <f>IF(N176="zákl. přenesená",J176,0)</f>
        <v>0</v>
      </c>
      <c r="BH176" s="228">
        <f>IF(N176="sníž. přenesená",J176,0)</f>
        <v>0</v>
      </c>
      <c r="BI176" s="228">
        <f>IF(N176="nulová",J176,0)</f>
        <v>0</v>
      </c>
      <c r="BJ176" s="22" t="s">
        <v>78</v>
      </c>
      <c r="BK176" s="228">
        <f>ROUND(I176*H176,2)</f>
        <v>0</v>
      </c>
      <c r="BL176" s="22" t="s">
        <v>193</v>
      </c>
      <c r="BM176" s="22" t="s">
        <v>363</v>
      </c>
    </row>
    <row r="177" s="1" customFormat="1">
      <c r="B177" s="44"/>
      <c r="C177" s="72"/>
      <c r="D177" s="231" t="s">
        <v>154</v>
      </c>
      <c r="E177" s="72"/>
      <c r="F177" s="232" t="s">
        <v>339</v>
      </c>
      <c r="G177" s="72"/>
      <c r="H177" s="72"/>
      <c r="I177" s="189"/>
      <c r="J177" s="72"/>
      <c r="K177" s="72"/>
      <c r="L177" s="70"/>
      <c r="M177" s="233"/>
      <c r="N177" s="45"/>
      <c r="O177" s="45"/>
      <c r="P177" s="45"/>
      <c r="Q177" s="45"/>
      <c r="R177" s="45"/>
      <c r="S177" s="45"/>
      <c r="T177" s="93"/>
      <c r="AT177" s="22" t="s">
        <v>154</v>
      </c>
      <c r="AU177" s="22" t="s">
        <v>80</v>
      </c>
    </row>
    <row r="178" s="1" customFormat="1" ht="25.5" customHeight="1">
      <c r="B178" s="44"/>
      <c r="C178" s="217" t="s">
        <v>364</v>
      </c>
      <c r="D178" s="217" t="s">
        <v>128</v>
      </c>
      <c r="E178" s="218" t="s">
        <v>365</v>
      </c>
      <c r="F178" s="219" t="s">
        <v>366</v>
      </c>
      <c r="G178" s="220" t="s">
        <v>131</v>
      </c>
      <c r="H178" s="221">
        <v>209</v>
      </c>
      <c r="I178" s="222"/>
      <c r="J178" s="223">
        <f>ROUND(I178*H178,2)</f>
        <v>0</v>
      </c>
      <c r="K178" s="219" t="s">
        <v>132</v>
      </c>
      <c r="L178" s="70"/>
      <c r="M178" s="224" t="s">
        <v>21</v>
      </c>
      <c r="N178" s="225" t="s">
        <v>41</v>
      </c>
      <c r="O178" s="45"/>
      <c r="P178" s="226">
        <f>O178*H178</f>
        <v>0</v>
      </c>
      <c r="Q178" s="226">
        <v>0.00066</v>
      </c>
      <c r="R178" s="226">
        <f>Q178*H178</f>
        <v>0.13794000000000001</v>
      </c>
      <c r="S178" s="226">
        <v>0</v>
      </c>
      <c r="T178" s="227">
        <f>S178*H178</f>
        <v>0</v>
      </c>
      <c r="AR178" s="22" t="s">
        <v>193</v>
      </c>
      <c r="AT178" s="22" t="s">
        <v>128</v>
      </c>
      <c r="AU178" s="22" t="s">
        <v>80</v>
      </c>
      <c r="AY178" s="22" t="s">
        <v>127</v>
      </c>
      <c r="BE178" s="228">
        <f>IF(N178="základní",J178,0)</f>
        <v>0</v>
      </c>
      <c r="BF178" s="228">
        <f>IF(N178="snížená",J178,0)</f>
        <v>0</v>
      </c>
      <c r="BG178" s="228">
        <f>IF(N178="zákl. přenesená",J178,0)</f>
        <v>0</v>
      </c>
      <c r="BH178" s="228">
        <f>IF(N178="sníž. přenesená",J178,0)</f>
        <v>0</v>
      </c>
      <c r="BI178" s="228">
        <f>IF(N178="nulová",J178,0)</f>
        <v>0</v>
      </c>
      <c r="BJ178" s="22" t="s">
        <v>78</v>
      </c>
      <c r="BK178" s="228">
        <f>ROUND(I178*H178,2)</f>
        <v>0</v>
      </c>
      <c r="BL178" s="22" t="s">
        <v>193</v>
      </c>
      <c r="BM178" s="22" t="s">
        <v>367</v>
      </c>
    </row>
    <row r="179" s="1" customFormat="1">
      <c r="B179" s="44"/>
      <c r="C179" s="72"/>
      <c r="D179" s="231" t="s">
        <v>154</v>
      </c>
      <c r="E179" s="72"/>
      <c r="F179" s="232" t="s">
        <v>368</v>
      </c>
      <c r="G179" s="72"/>
      <c r="H179" s="72"/>
      <c r="I179" s="189"/>
      <c r="J179" s="72"/>
      <c r="K179" s="72"/>
      <c r="L179" s="70"/>
      <c r="M179" s="233"/>
      <c r="N179" s="45"/>
      <c r="O179" s="45"/>
      <c r="P179" s="45"/>
      <c r="Q179" s="45"/>
      <c r="R179" s="45"/>
      <c r="S179" s="45"/>
      <c r="T179" s="93"/>
      <c r="AT179" s="22" t="s">
        <v>154</v>
      </c>
      <c r="AU179" s="22" t="s">
        <v>80</v>
      </c>
    </row>
    <row r="180" s="1" customFormat="1" ht="25.5" customHeight="1">
      <c r="B180" s="44"/>
      <c r="C180" s="217" t="s">
        <v>369</v>
      </c>
      <c r="D180" s="217" t="s">
        <v>128</v>
      </c>
      <c r="E180" s="218" t="s">
        <v>370</v>
      </c>
      <c r="F180" s="219" t="s">
        <v>371</v>
      </c>
      <c r="G180" s="220" t="s">
        <v>131</v>
      </c>
      <c r="H180" s="221">
        <v>47</v>
      </c>
      <c r="I180" s="222"/>
      <c r="J180" s="223">
        <f>ROUND(I180*H180,2)</f>
        <v>0</v>
      </c>
      <c r="K180" s="219" t="s">
        <v>132</v>
      </c>
      <c r="L180" s="70"/>
      <c r="M180" s="224" t="s">
        <v>21</v>
      </c>
      <c r="N180" s="225" t="s">
        <v>41</v>
      </c>
      <c r="O180" s="45"/>
      <c r="P180" s="226">
        <f>O180*H180</f>
        <v>0</v>
      </c>
      <c r="Q180" s="226">
        <v>0.00091</v>
      </c>
      <c r="R180" s="226">
        <f>Q180*H180</f>
        <v>0.042770000000000002</v>
      </c>
      <c r="S180" s="226">
        <v>0</v>
      </c>
      <c r="T180" s="227">
        <f>S180*H180</f>
        <v>0</v>
      </c>
      <c r="AR180" s="22" t="s">
        <v>193</v>
      </c>
      <c r="AT180" s="22" t="s">
        <v>128</v>
      </c>
      <c r="AU180" s="22" t="s">
        <v>80</v>
      </c>
      <c r="AY180" s="22" t="s">
        <v>127</v>
      </c>
      <c r="BE180" s="228">
        <f>IF(N180="základní",J180,0)</f>
        <v>0</v>
      </c>
      <c r="BF180" s="228">
        <f>IF(N180="snížená",J180,0)</f>
        <v>0</v>
      </c>
      <c r="BG180" s="228">
        <f>IF(N180="zákl. přenesená",J180,0)</f>
        <v>0</v>
      </c>
      <c r="BH180" s="228">
        <f>IF(N180="sníž. přenesená",J180,0)</f>
        <v>0</v>
      </c>
      <c r="BI180" s="228">
        <f>IF(N180="nulová",J180,0)</f>
        <v>0</v>
      </c>
      <c r="BJ180" s="22" t="s">
        <v>78</v>
      </c>
      <c r="BK180" s="228">
        <f>ROUND(I180*H180,2)</f>
        <v>0</v>
      </c>
      <c r="BL180" s="22" t="s">
        <v>193</v>
      </c>
      <c r="BM180" s="22" t="s">
        <v>372</v>
      </c>
    </row>
    <row r="181" s="1" customFormat="1">
      <c r="B181" s="44"/>
      <c r="C181" s="72"/>
      <c r="D181" s="231" t="s">
        <v>154</v>
      </c>
      <c r="E181" s="72"/>
      <c r="F181" s="232" t="s">
        <v>368</v>
      </c>
      <c r="G181" s="72"/>
      <c r="H181" s="72"/>
      <c r="I181" s="189"/>
      <c r="J181" s="72"/>
      <c r="K181" s="72"/>
      <c r="L181" s="70"/>
      <c r="M181" s="233"/>
      <c r="N181" s="45"/>
      <c r="O181" s="45"/>
      <c r="P181" s="45"/>
      <c r="Q181" s="45"/>
      <c r="R181" s="45"/>
      <c r="S181" s="45"/>
      <c r="T181" s="93"/>
      <c r="AT181" s="22" t="s">
        <v>154</v>
      </c>
      <c r="AU181" s="22" t="s">
        <v>80</v>
      </c>
    </row>
    <row r="182" s="1" customFormat="1" ht="25.5" customHeight="1">
      <c r="B182" s="44"/>
      <c r="C182" s="217" t="s">
        <v>373</v>
      </c>
      <c r="D182" s="217" t="s">
        <v>128</v>
      </c>
      <c r="E182" s="218" t="s">
        <v>374</v>
      </c>
      <c r="F182" s="219" t="s">
        <v>375</v>
      </c>
      <c r="G182" s="220" t="s">
        <v>131</v>
      </c>
      <c r="H182" s="221">
        <v>6</v>
      </c>
      <c r="I182" s="222"/>
      <c r="J182" s="223">
        <f>ROUND(I182*H182,2)</f>
        <v>0</v>
      </c>
      <c r="K182" s="219" t="s">
        <v>132</v>
      </c>
      <c r="L182" s="70"/>
      <c r="M182" s="224" t="s">
        <v>21</v>
      </c>
      <c r="N182" s="225" t="s">
        <v>41</v>
      </c>
      <c r="O182" s="45"/>
      <c r="P182" s="226">
        <f>O182*H182</f>
        <v>0</v>
      </c>
      <c r="Q182" s="226">
        <v>0.0025200000000000001</v>
      </c>
      <c r="R182" s="226">
        <f>Q182*H182</f>
        <v>0.015120000000000002</v>
      </c>
      <c r="S182" s="226">
        <v>0</v>
      </c>
      <c r="T182" s="227">
        <f>S182*H182</f>
        <v>0</v>
      </c>
      <c r="AR182" s="22" t="s">
        <v>193</v>
      </c>
      <c r="AT182" s="22" t="s">
        <v>128</v>
      </c>
      <c r="AU182" s="22" t="s">
        <v>80</v>
      </c>
      <c r="AY182" s="22" t="s">
        <v>127</v>
      </c>
      <c r="BE182" s="228">
        <f>IF(N182="základní",J182,0)</f>
        <v>0</v>
      </c>
      <c r="BF182" s="228">
        <f>IF(N182="snížená",J182,0)</f>
        <v>0</v>
      </c>
      <c r="BG182" s="228">
        <f>IF(N182="zákl. přenesená",J182,0)</f>
        <v>0</v>
      </c>
      <c r="BH182" s="228">
        <f>IF(N182="sníž. přenesená",J182,0)</f>
        <v>0</v>
      </c>
      <c r="BI182" s="228">
        <f>IF(N182="nulová",J182,0)</f>
        <v>0</v>
      </c>
      <c r="BJ182" s="22" t="s">
        <v>78</v>
      </c>
      <c r="BK182" s="228">
        <f>ROUND(I182*H182,2)</f>
        <v>0</v>
      </c>
      <c r="BL182" s="22" t="s">
        <v>193</v>
      </c>
      <c r="BM182" s="22" t="s">
        <v>376</v>
      </c>
    </row>
    <row r="183" s="1" customFormat="1">
      <c r="B183" s="44"/>
      <c r="C183" s="72"/>
      <c r="D183" s="231" t="s">
        <v>154</v>
      </c>
      <c r="E183" s="72"/>
      <c r="F183" s="232" t="s">
        <v>368</v>
      </c>
      <c r="G183" s="72"/>
      <c r="H183" s="72"/>
      <c r="I183" s="189"/>
      <c r="J183" s="72"/>
      <c r="K183" s="72"/>
      <c r="L183" s="70"/>
      <c r="M183" s="233"/>
      <c r="N183" s="45"/>
      <c r="O183" s="45"/>
      <c r="P183" s="45"/>
      <c r="Q183" s="45"/>
      <c r="R183" s="45"/>
      <c r="S183" s="45"/>
      <c r="T183" s="93"/>
      <c r="AT183" s="22" t="s">
        <v>154</v>
      </c>
      <c r="AU183" s="22" t="s">
        <v>80</v>
      </c>
    </row>
    <row r="184" s="1" customFormat="1" ht="25.5" customHeight="1">
      <c r="B184" s="44"/>
      <c r="C184" s="217" t="s">
        <v>377</v>
      </c>
      <c r="D184" s="217" t="s">
        <v>128</v>
      </c>
      <c r="E184" s="218" t="s">
        <v>378</v>
      </c>
      <c r="F184" s="219" t="s">
        <v>379</v>
      </c>
      <c r="G184" s="220" t="s">
        <v>131</v>
      </c>
      <c r="H184" s="221">
        <v>6</v>
      </c>
      <c r="I184" s="222"/>
      <c r="J184" s="223">
        <f>ROUND(I184*H184,2)</f>
        <v>0</v>
      </c>
      <c r="K184" s="219" t="s">
        <v>132</v>
      </c>
      <c r="L184" s="70"/>
      <c r="M184" s="224" t="s">
        <v>21</v>
      </c>
      <c r="N184" s="225" t="s">
        <v>41</v>
      </c>
      <c r="O184" s="45"/>
      <c r="P184" s="226">
        <f>O184*H184</f>
        <v>0</v>
      </c>
      <c r="Q184" s="226">
        <v>0.0035000000000000001</v>
      </c>
      <c r="R184" s="226">
        <f>Q184*H184</f>
        <v>0.021000000000000001</v>
      </c>
      <c r="S184" s="226">
        <v>0</v>
      </c>
      <c r="T184" s="227">
        <f>S184*H184</f>
        <v>0</v>
      </c>
      <c r="AR184" s="22" t="s">
        <v>193</v>
      </c>
      <c r="AT184" s="22" t="s">
        <v>128</v>
      </c>
      <c r="AU184" s="22" t="s">
        <v>80</v>
      </c>
      <c r="AY184" s="22" t="s">
        <v>127</v>
      </c>
      <c r="BE184" s="228">
        <f>IF(N184="základní",J184,0)</f>
        <v>0</v>
      </c>
      <c r="BF184" s="228">
        <f>IF(N184="snížená",J184,0)</f>
        <v>0</v>
      </c>
      <c r="BG184" s="228">
        <f>IF(N184="zákl. přenesená",J184,0)</f>
        <v>0</v>
      </c>
      <c r="BH184" s="228">
        <f>IF(N184="sníž. přenesená",J184,0)</f>
        <v>0</v>
      </c>
      <c r="BI184" s="228">
        <f>IF(N184="nulová",J184,0)</f>
        <v>0</v>
      </c>
      <c r="BJ184" s="22" t="s">
        <v>78</v>
      </c>
      <c r="BK184" s="228">
        <f>ROUND(I184*H184,2)</f>
        <v>0</v>
      </c>
      <c r="BL184" s="22" t="s">
        <v>193</v>
      </c>
      <c r="BM184" s="22" t="s">
        <v>380</v>
      </c>
    </row>
    <row r="185" s="1" customFormat="1">
      <c r="B185" s="44"/>
      <c r="C185" s="72"/>
      <c r="D185" s="231" t="s">
        <v>154</v>
      </c>
      <c r="E185" s="72"/>
      <c r="F185" s="232" t="s">
        <v>368</v>
      </c>
      <c r="G185" s="72"/>
      <c r="H185" s="72"/>
      <c r="I185" s="189"/>
      <c r="J185" s="72"/>
      <c r="K185" s="72"/>
      <c r="L185" s="70"/>
      <c r="M185" s="233"/>
      <c r="N185" s="45"/>
      <c r="O185" s="45"/>
      <c r="P185" s="45"/>
      <c r="Q185" s="45"/>
      <c r="R185" s="45"/>
      <c r="S185" s="45"/>
      <c r="T185" s="93"/>
      <c r="AT185" s="22" t="s">
        <v>154</v>
      </c>
      <c r="AU185" s="22" t="s">
        <v>80</v>
      </c>
    </row>
    <row r="186" s="1" customFormat="1" ht="25.5" customHeight="1">
      <c r="B186" s="44"/>
      <c r="C186" s="217" t="s">
        <v>381</v>
      </c>
      <c r="D186" s="217" t="s">
        <v>128</v>
      </c>
      <c r="E186" s="218" t="s">
        <v>382</v>
      </c>
      <c r="F186" s="219" t="s">
        <v>383</v>
      </c>
      <c r="G186" s="220" t="s">
        <v>131</v>
      </c>
      <c r="H186" s="221">
        <v>42</v>
      </c>
      <c r="I186" s="222"/>
      <c r="J186" s="223">
        <f>ROUND(I186*H186,2)</f>
        <v>0</v>
      </c>
      <c r="K186" s="219" t="s">
        <v>132</v>
      </c>
      <c r="L186" s="70"/>
      <c r="M186" s="224" t="s">
        <v>21</v>
      </c>
      <c r="N186" s="225" t="s">
        <v>41</v>
      </c>
      <c r="O186" s="45"/>
      <c r="P186" s="226">
        <f>O186*H186</f>
        <v>0</v>
      </c>
      <c r="Q186" s="226">
        <v>0.00077999999999999999</v>
      </c>
      <c r="R186" s="226">
        <f>Q186*H186</f>
        <v>0.032759999999999997</v>
      </c>
      <c r="S186" s="226">
        <v>0</v>
      </c>
      <c r="T186" s="227">
        <f>S186*H186</f>
        <v>0</v>
      </c>
      <c r="AR186" s="22" t="s">
        <v>193</v>
      </c>
      <c r="AT186" s="22" t="s">
        <v>128</v>
      </c>
      <c r="AU186" s="22" t="s">
        <v>80</v>
      </c>
      <c r="AY186" s="22" t="s">
        <v>127</v>
      </c>
      <c r="BE186" s="228">
        <f>IF(N186="základní",J186,0)</f>
        <v>0</v>
      </c>
      <c r="BF186" s="228">
        <f>IF(N186="snížená",J186,0)</f>
        <v>0</v>
      </c>
      <c r="BG186" s="228">
        <f>IF(N186="zákl. přenesená",J186,0)</f>
        <v>0</v>
      </c>
      <c r="BH186" s="228">
        <f>IF(N186="sníž. přenesená",J186,0)</f>
        <v>0</v>
      </c>
      <c r="BI186" s="228">
        <f>IF(N186="nulová",J186,0)</f>
        <v>0</v>
      </c>
      <c r="BJ186" s="22" t="s">
        <v>78</v>
      </c>
      <c r="BK186" s="228">
        <f>ROUND(I186*H186,2)</f>
        <v>0</v>
      </c>
      <c r="BL186" s="22" t="s">
        <v>193</v>
      </c>
      <c r="BM186" s="22" t="s">
        <v>384</v>
      </c>
    </row>
    <row r="187" s="1" customFormat="1">
      <c r="B187" s="44"/>
      <c r="C187" s="72"/>
      <c r="D187" s="231" t="s">
        <v>154</v>
      </c>
      <c r="E187" s="72"/>
      <c r="F187" s="232" t="s">
        <v>368</v>
      </c>
      <c r="G187" s="72"/>
      <c r="H187" s="72"/>
      <c r="I187" s="189"/>
      <c r="J187" s="72"/>
      <c r="K187" s="72"/>
      <c r="L187" s="70"/>
      <c r="M187" s="233"/>
      <c r="N187" s="45"/>
      <c r="O187" s="45"/>
      <c r="P187" s="45"/>
      <c r="Q187" s="45"/>
      <c r="R187" s="45"/>
      <c r="S187" s="45"/>
      <c r="T187" s="93"/>
      <c r="AT187" s="22" t="s">
        <v>154</v>
      </c>
      <c r="AU187" s="22" t="s">
        <v>80</v>
      </c>
    </row>
    <row r="188" s="1" customFormat="1" ht="25.5" customHeight="1">
      <c r="B188" s="44"/>
      <c r="C188" s="217" t="s">
        <v>385</v>
      </c>
      <c r="D188" s="217" t="s">
        <v>128</v>
      </c>
      <c r="E188" s="218" t="s">
        <v>386</v>
      </c>
      <c r="F188" s="219" t="s">
        <v>387</v>
      </c>
      <c r="G188" s="220" t="s">
        <v>131</v>
      </c>
      <c r="H188" s="221">
        <v>80</v>
      </c>
      <c r="I188" s="222"/>
      <c r="J188" s="223">
        <f>ROUND(I188*H188,2)</f>
        <v>0</v>
      </c>
      <c r="K188" s="219" t="s">
        <v>132</v>
      </c>
      <c r="L188" s="70"/>
      <c r="M188" s="224" t="s">
        <v>21</v>
      </c>
      <c r="N188" s="225" t="s">
        <v>41</v>
      </c>
      <c r="O188" s="45"/>
      <c r="P188" s="226">
        <f>O188*H188</f>
        <v>0</v>
      </c>
      <c r="Q188" s="226">
        <v>0.00096000000000000002</v>
      </c>
      <c r="R188" s="226">
        <f>Q188*H188</f>
        <v>0.076800000000000007</v>
      </c>
      <c r="S188" s="226">
        <v>0</v>
      </c>
      <c r="T188" s="227">
        <f>S188*H188</f>
        <v>0</v>
      </c>
      <c r="AR188" s="22" t="s">
        <v>193</v>
      </c>
      <c r="AT188" s="22" t="s">
        <v>128</v>
      </c>
      <c r="AU188" s="22" t="s">
        <v>80</v>
      </c>
      <c r="AY188" s="22" t="s">
        <v>127</v>
      </c>
      <c r="BE188" s="228">
        <f>IF(N188="základní",J188,0)</f>
        <v>0</v>
      </c>
      <c r="BF188" s="228">
        <f>IF(N188="snížená",J188,0)</f>
        <v>0</v>
      </c>
      <c r="BG188" s="228">
        <f>IF(N188="zákl. přenesená",J188,0)</f>
        <v>0</v>
      </c>
      <c r="BH188" s="228">
        <f>IF(N188="sníž. přenesená",J188,0)</f>
        <v>0</v>
      </c>
      <c r="BI188" s="228">
        <f>IF(N188="nulová",J188,0)</f>
        <v>0</v>
      </c>
      <c r="BJ188" s="22" t="s">
        <v>78</v>
      </c>
      <c r="BK188" s="228">
        <f>ROUND(I188*H188,2)</f>
        <v>0</v>
      </c>
      <c r="BL188" s="22" t="s">
        <v>193</v>
      </c>
      <c r="BM188" s="22" t="s">
        <v>388</v>
      </c>
    </row>
    <row r="189" s="1" customFormat="1">
      <c r="B189" s="44"/>
      <c r="C189" s="72"/>
      <c r="D189" s="231" t="s">
        <v>154</v>
      </c>
      <c r="E189" s="72"/>
      <c r="F189" s="232" t="s">
        <v>368</v>
      </c>
      <c r="G189" s="72"/>
      <c r="H189" s="72"/>
      <c r="I189" s="189"/>
      <c r="J189" s="72"/>
      <c r="K189" s="72"/>
      <c r="L189" s="70"/>
      <c r="M189" s="233"/>
      <c r="N189" s="45"/>
      <c r="O189" s="45"/>
      <c r="P189" s="45"/>
      <c r="Q189" s="45"/>
      <c r="R189" s="45"/>
      <c r="S189" s="45"/>
      <c r="T189" s="93"/>
      <c r="AT189" s="22" t="s">
        <v>154</v>
      </c>
      <c r="AU189" s="22" t="s">
        <v>80</v>
      </c>
    </row>
    <row r="190" s="1" customFormat="1" ht="25.5" customHeight="1">
      <c r="B190" s="44"/>
      <c r="C190" s="217" t="s">
        <v>389</v>
      </c>
      <c r="D190" s="217" t="s">
        <v>128</v>
      </c>
      <c r="E190" s="218" t="s">
        <v>390</v>
      </c>
      <c r="F190" s="219" t="s">
        <v>391</v>
      </c>
      <c r="G190" s="220" t="s">
        <v>131</v>
      </c>
      <c r="H190" s="221">
        <v>36</v>
      </c>
      <c r="I190" s="222"/>
      <c r="J190" s="223">
        <f>ROUND(I190*H190,2)</f>
        <v>0</v>
      </c>
      <c r="K190" s="219" t="s">
        <v>132</v>
      </c>
      <c r="L190" s="70"/>
      <c r="M190" s="224" t="s">
        <v>21</v>
      </c>
      <c r="N190" s="225" t="s">
        <v>41</v>
      </c>
      <c r="O190" s="45"/>
      <c r="P190" s="226">
        <f>O190*H190</f>
        <v>0</v>
      </c>
      <c r="Q190" s="226">
        <v>0.00125</v>
      </c>
      <c r="R190" s="226">
        <f>Q190*H190</f>
        <v>0.044999999999999998</v>
      </c>
      <c r="S190" s="226">
        <v>0</v>
      </c>
      <c r="T190" s="227">
        <f>S190*H190</f>
        <v>0</v>
      </c>
      <c r="AR190" s="22" t="s">
        <v>193</v>
      </c>
      <c r="AT190" s="22" t="s">
        <v>128</v>
      </c>
      <c r="AU190" s="22" t="s">
        <v>80</v>
      </c>
      <c r="AY190" s="22" t="s">
        <v>127</v>
      </c>
      <c r="BE190" s="228">
        <f>IF(N190="základní",J190,0)</f>
        <v>0</v>
      </c>
      <c r="BF190" s="228">
        <f>IF(N190="snížená",J190,0)</f>
        <v>0</v>
      </c>
      <c r="BG190" s="228">
        <f>IF(N190="zákl. přenesená",J190,0)</f>
        <v>0</v>
      </c>
      <c r="BH190" s="228">
        <f>IF(N190="sníž. přenesená",J190,0)</f>
        <v>0</v>
      </c>
      <c r="BI190" s="228">
        <f>IF(N190="nulová",J190,0)</f>
        <v>0</v>
      </c>
      <c r="BJ190" s="22" t="s">
        <v>78</v>
      </c>
      <c r="BK190" s="228">
        <f>ROUND(I190*H190,2)</f>
        <v>0</v>
      </c>
      <c r="BL190" s="22" t="s">
        <v>193</v>
      </c>
      <c r="BM190" s="22" t="s">
        <v>392</v>
      </c>
    </row>
    <row r="191" s="1" customFormat="1">
      <c r="B191" s="44"/>
      <c r="C191" s="72"/>
      <c r="D191" s="231" t="s">
        <v>154</v>
      </c>
      <c r="E191" s="72"/>
      <c r="F191" s="232" t="s">
        <v>368</v>
      </c>
      <c r="G191" s="72"/>
      <c r="H191" s="72"/>
      <c r="I191" s="189"/>
      <c r="J191" s="72"/>
      <c r="K191" s="72"/>
      <c r="L191" s="70"/>
      <c r="M191" s="233"/>
      <c r="N191" s="45"/>
      <c r="O191" s="45"/>
      <c r="P191" s="45"/>
      <c r="Q191" s="45"/>
      <c r="R191" s="45"/>
      <c r="S191" s="45"/>
      <c r="T191" s="93"/>
      <c r="AT191" s="22" t="s">
        <v>154</v>
      </c>
      <c r="AU191" s="22" t="s">
        <v>80</v>
      </c>
    </row>
    <row r="192" s="1" customFormat="1" ht="25.5" customHeight="1">
      <c r="B192" s="44"/>
      <c r="C192" s="217" t="s">
        <v>393</v>
      </c>
      <c r="D192" s="217" t="s">
        <v>128</v>
      </c>
      <c r="E192" s="218" t="s">
        <v>394</v>
      </c>
      <c r="F192" s="219" t="s">
        <v>395</v>
      </c>
      <c r="G192" s="220" t="s">
        <v>131</v>
      </c>
      <c r="H192" s="221">
        <v>63</v>
      </c>
      <c r="I192" s="222"/>
      <c r="J192" s="223">
        <f>ROUND(I192*H192,2)</f>
        <v>0</v>
      </c>
      <c r="K192" s="219" t="s">
        <v>132</v>
      </c>
      <c r="L192" s="70"/>
      <c r="M192" s="224" t="s">
        <v>21</v>
      </c>
      <c r="N192" s="225" t="s">
        <v>41</v>
      </c>
      <c r="O192" s="45"/>
      <c r="P192" s="226">
        <f>O192*H192</f>
        <v>0</v>
      </c>
      <c r="Q192" s="226">
        <v>0.0025600000000000002</v>
      </c>
      <c r="R192" s="226">
        <f>Q192*H192</f>
        <v>0.16128000000000001</v>
      </c>
      <c r="S192" s="226">
        <v>0</v>
      </c>
      <c r="T192" s="227">
        <f>S192*H192</f>
        <v>0</v>
      </c>
      <c r="AR192" s="22" t="s">
        <v>193</v>
      </c>
      <c r="AT192" s="22" t="s">
        <v>128</v>
      </c>
      <c r="AU192" s="22" t="s">
        <v>80</v>
      </c>
      <c r="AY192" s="22" t="s">
        <v>127</v>
      </c>
      <c r="BE192" s="228">
        <f>IF(N192="základní",J192,0)</f>
        <v>0</v>
      </c>
      <c r="BF192" s="228">
        <f>IF(N192="snížená",J192,0)</f>
        <v>0</v>
      </c>
      <c r="BG192" s="228">
        <f>IF(N192="zákl. přenesená",J192,0)</f>
        <v>0</v>
      </c>
      <c r="BH192" s="228">
        <f>IF(N192="sníž. přenesená",J192,0)</f>
        <v>0</v>
      </c>
      <c r="BI192" s="228">
        <f>IF(N192="nulová",J192,0)</f>
        <v>0</v>
      </c>
      <c r="BJ192" s="22" t="s">
        <v>78</v>
      </c>
      <c r="BK192" s="228">
        <f>ROUND(I192*H192,2)</f>
        <v>0</v>
      </c>
      <c r="BL192" s="22" t="s">
        <v>193</v>
      </c>
      <c r="BM192" s="22" t="s">
        <v>396</v>
      </c>
    </row>
    <row r="193" s="1" customFormat="1">
      <c r="B193" s="44"/>
      <c r="C193" s="72"/>
      <c r="D193" s="231" t="s">
        <v>154</v>
      </c>
      <c r="E193" s="72"/>
      <c r="F193" s="232" t="s">
        <v>368</v>
      </c>
      <c r="G193" s="72"/>
      <c r="H193" s="72"/>
      <c r="I193" s="189"/>
      <c r="J193" s="72"/>
      <c r="K193" s="72"/>
      <c r="L193" s="70"/>
      <c r="M193" s="233"/>
      <c r="N193" s="45"/>
      <c r="O193" s="45"/>
      <c r="P193" s="45"/>
      <c r="Q193" s="45"/>
      <c r="R193" s="45"/>
      <c r="S193" s="45"/>
      <c r="T193" s="93"/>
      <c r="AT193" s="22" t="s">
        <v>154</v>
      </c>
      <c r="AU193" s="22" t="s">
        <v>80</v>
      </c>
    </row>
    <row r="194" s="1" customFormat="1" ht="25.5" customHeight="1">
      <c r="B194" s="44"/>
      <c r="C194" s="217" t="s">
        <v>397</v>
      </c>
      <c r="D194" s="217" t="s">
        <v>128</v>
      </c>
      <c r="E194" s="218" t="s">
        <v>398</v>
      </c>
      <c r="F194" s="219" t="s">
        <v>399</v>
      </c>
      <c r="G194" s="220" t="s">
        <v>131</v>
      </c>
      <c r="H194" s="221">
        <v>45</v>
      </c>
      <c r="I194" s="222"/>
      <c r="J194" s="223">
        <f>ROUND(I194*H194,2)</f>
        <v>0</v>
      </c>
      <c r="K194" s="219" t="s">
        <v>132</v>
      </c>
      <c r="L194" s="70"/>
      <c r="M194" s="224" t="s">
        <v>21</v>
      </c>
      <c r="N194" s="225" t="s">
        <v>41</v>
      </c>
      <c r="O194" s="45"/>
      <c r="P194" s="226">
        <f>O194*H194</f>
        <v>0</v>
      </c>
      <c r="Q194" s="226">
        <v>0.00364</v>
      </c>
      <c r="R194" s="226">
        <f>Q194*H194</f>
        <v>0.1638</v>
      </c>
      <c r="S194" s="226">
        <v>0</v>
      </c>
      <c r="T194" s="227">
        <f>S194*H194</f>
        <v>0</v>
      </c>
      <c r="AR194" s="22" t="s">
        <v>193</v>
      </c>
      <c r="AT194" s="22" t="s">
        <v>128</v>
      </c>
      <c r="AU194" s="22" t="s">
        <v>80</v>
      </c>
      <c r="AY194" s="22" t="s">
        <v>127</v>
      </c>
      <c r="BE194" s="228">
        <f>IF(N194="základní",J194,0)</f>
        <v>0</v>
      </c>
      <c r="BF194" s="228">
        <f>IF(N194="snížená",J194,0)</f>
        <v>0</v>
      </c>
      <c r="BG194" s="228">
        <f>IF(N194="zákl. přenesená",J194,0)</f>
        <v>0</v>
      </c>
      <c r="BH194" s="228">
        <f>IF(N194="sníž. přenesená",J194,0)</f>
        <v>0</v>
      </c>
      <c r="BI194" s="228">
        <f>IF(N194="nulová",J194,0)</f>
        <v>0</v>
      </c>
      <c r="BJ194" s="22" t="s">
        <v>78</v>
      </c>
      <c r="BK194" s="228">
        <f>ROUND(I194*H194,2)</f>
        <v>0</v>
      </c>
      <c r="BL194" s="22" t="s">
        <v>193</v>
      </c>
      <c r="BM194" s="22" t="s">
        <v>400</v>
      </c>
    </row>
    <row r="195" s="1" customFormat="1">
      <c r="B195" s="44"/>
      <c r="C195" s="72"/>
      <c r="D195" s="231" t="s">
        <v>154</v>
      </c>
      <c r="E195" s="72"/>
      <c r="F195" s="232" t="s">
        <v>368</v>
      </c>
      <c r="G195" s="72"/>
      <c r="H195" s="72"/>
      <c r="I195" s="189"/>
      <c r="J195" s="72"/>
      <c r="K195" s="72"/>
      <c r="L195" s="70"/>
      <c r="M195" s="233"/>
      <c r="N195" s="45"/>
      <c r="O195" s="45"/>
      <c r="P195" s="45"/>
      <c r="Q195" s="45"/>
      <c r="R195" s="45"/>
      <c r="S195" s="45"/>
      <c r="T195" s="93"/>
      <c r="AT195" s="22" t="s">
        <v>154</v>
      </c>
      <c r="AU195" s="22" t="s">
        <v>80</v>
      </c>
    </row>
    <row r="196" s="1" customFormat="1" ht="25.5" customHeight="1">
      <c r="B196" s="44"/>
      <c r="C196" s="217" t="s">
        <v>401</v>
      </c>
      <c r="D196" s="217" t="s">
        <v>128</v>
      </c>
      <c r="E196" s="218" t="s">
        <v>402</v>
      </c>
      <c r="F196" s="219" t="s">
        <v>403</v>
      </c>
      <c r="G196" s="220" t="s">
        <v>131</v>
      </c>
      <c r="H196" s="221">
        <v>74</v>
      </c>
      <c r="I196" s="222"/>
      <c r="J196" s="223">
        <f>ROUND(I196*H196,2)</f>
        <v>0</v>
      </c>
      <c r="K196" s="219" t="s">
        <v>132</v>
      </c>
      <c r="L196" s="70"/>
      <c r="M196" s="224" t="s">
        <v>21</v>
      </c>
      <c r="N196" s="225" t="s">
        <v>41</v>
      </c>
      <c r="O196" s="45"/>
      <c r="P196" s="226">
        <f>O196*H196</f>
        <v>0</v>
      </c>
      <c r="Q196" s="226">
        <v>0.0061000000000000004</v>
      </c>
      <c r="R196" s="226">
        <f>Q196*H196</f>
        <v>0.45140000000000002</v>
      </c>
      <c r="S196" s="226">
        <v>0</v>
      </c>
      <c r="T196" s="227">
        <f>S196*H196</f>
        <v>0</v>
      </c>
      <c r="AR196" s="22" t="s">
        <v>193</v>
      </c>
      <c r="AT196" s="22" t="s">
        <v>128</v>
      </c>
      <c r="AU196" s="22" t="s">
        <v>80</v>
      </c>
      <c r="AY196" s="22" t="s">
        <v>127</v>
      </c>
      <c r="BE196" s="228">
        <f>IF(N196="základní",J196,0)</f>
        <v>0</v>
      </c>
      <c r="BF196" s="228">
        <f>IF(N196="snížená",J196,0)</f>
        <v>0</v>
      </c>
      <c r="BG196" s="228">
        <f>IF(N196="zákl. přenesená",J196,0)</f>
        <v>0</v>
      </c>
      <c r="BH196" s="228">
        <f>IF(N196="sníž. přenesená",J196,0)</f>
        <v>0</v>
      </c>
      <c r="BI196" s="228">
        <f>IF(N196="nulová",J196,0)</f>
        <v>0</v>
      </c>
      <c r="BJ196" s="22" t="s">
        <v>78</v>
      </c>
      <c r="BK196" s="228">
        <f>ROUND(I196*H196,2)</f>
        <v>0</v>
      </c>
      <c r="BL196" s="22" t="s">
        <v>193</v>
      </c>
      <c r="BM196" s="22" t="s">
        <v>404</v>
      </c>
    </row>
    <row r="197" s="1" customFormat="1">
      <c r="B197" s="44"/>
      <c r="C197" s="72"/>
      <c r="D197" s="231" t="s">
        <v>154</v>
      </c>
      <c r="E197" s="72"/>
      <c r="F197" s="232" t="s">
        <v>368</v>
      </c>
      <c r="G197" s="72"/>
      <c r="H197" s="72"/>
      <c r="I197" s="189"/>
      <c r="J197" s="72"/>
      <c r="K197" s="72"/>
      <c r="L197" s="70"/>
      <c r="M197" s="233"/>
      <c r="N197" s="45"/>
      <c r="O197" s="45"/>
      <c r="P197" s="45"/>
      <c r="Q197" s="45"/>
      <c r="R197" s="45"/>
      <c r="S197" s="45"/>
      <c r="T197" s="93"/>
      <c r="AT197" s="22" t="s">
        <v>154</v>
      </c>
      <c r="AU197" s="22" t="s">
        <v>80</v>
      </c>
    </row>
    <row r="198" s="1" customFormat="1" ht="38.25" customHeight="1">
      <c r="B198" s="44"/>
      <c r="C198" s="217" t="s">
        <v>405</v>
      </c>
      <c r="D198" s="217" t="s">
        <v>128</v>
      </c>
      <c r="E198" s="218" t="s">
        <v>406</v>
      </c>
      <c r="F198" s="219" t="s">
        <v>407</v>
      </c>
      <c r="G198" s="220" t="s">
        <v>131</v>
      </c>
      <c r="H198" s="221">
        <v>77</v>
      </c>
      <c r="I198" s="222"/>
      <c r="J198" s="223">
        <f>ROUND(I198*H198,2)</f>
        <v>0</v>
      </c>
      <c r="K198" s="219" t="s">
        <v>132</v>
      </c>
      <c r="L198" s="70"/>
      <c r="M198" s="224" t="s">
        <v>21</v>
      </c>
      <c r="N198" s="225" t="s">
        <v>41</v>
      </c>
      <c r="O198" s="45"/>
      <c r="P198" s="226">
        <f>O198*H198</f>
        <v>0</v>
      </c>
      <c r="Q198" s="226">
        <v>5.0000000000000002E-05</v>
      </c>
      <c r="R198" s="226">
        <f>Q198*H198</f>
        <v>0.0038500000000000001</v>
      </c>
      <c r="S198" s="226">
        <v>0</v>
      </c>
      <c r="T198" s="227">
        <f>S198*H198</f>
        <v>0</v>
      </c>
      <c r="AR198" s="22" t="s">
        <v>193</v>
      </c>
      <c r="AT198" s="22" t="s">
        <v>128</v>
      </c>
      <c r="AU198" s="22" t="s">
        <v>80</v>
      </c>
      <c r="AY198" s="22" t="s">
        <v>127</v>
      </c>
      <c r="BE198" s="228">
        <f>IF(N198="základní",J198,0)</f>
        <v>0</v>
      </c>
      <c r="BF198" s="228">
        <f>IF(N198="snížená",J198,0)</f>
        <v>0</v>
      </c>
      <c r="BG198" s="228">
        <f>IF(N198="zákl. přenesená",J198,0)</f>
        <v>0</v>
      </c>
      <c r="BH198" s="228">
        <f>IF(N198="sníž. přenesená",J198,0)</f>
        <v>0</v>
      </c>
      <c r="BI198" s="228">
        <f>IF(N198="nulová",J198,0)</f>
        <v>0</v>
      </c>
      <c r="BJ198" s="22" t="s">
        <v>78</v>
      </c>
      <c r="BK198" s="228">
        <f>ROUND(I198*H198,2)</f>
        <v>0</v>
      </c>
      <c r="BL198" s="22" t="s">
        <v>193</v>
      </c>
      <c r="BM198" s="22" t="s">
        <v>408</v>
      </c>
    </row>
    <row r="199" s="1" customFormat="1">
      <c r="B199" s="44"/>
      <c r="C199" s="72"/>
      <c r="D199" s="231" t="s">
        <v>154</v>
      </c>
      <c r="E199" s="72"/>
      <c r="F199" s="232" t="s">
        <v>409</v>
      </c>
      <c r="G199" s="72"/>
      <c r="H199" s="72"/>
      <c r="I199" s="189"/>
      <c r="J199" s="72"/>
      <c r="K199" s="72"/>
      <c r="L199" s="70"/>
      <c r="M199" s="233"/>
      <c r="N199" s="45"/>
      <c r="O199" s="45"/>
      <c r="P199" s="45"/>
      <c r="Q199" s="45"/>
      <c r="R199" s="45"/>
      <c r="S199" s="45"/>
      <c r="T199" s="93"/>
      <c r="AT199" s="22" t="s">
        <v>154</v>
      </c>
      <c r="AU199" s="22" t="s">
        <v>80</v>
      </c>
    </row>
    <row r="200" s="1" customFormat="1" ht="38.25" customHeight="1">
      <c r="B200" s="44"/>
      <c r="C200" s="217" t="s">
        <v>410</v>
      </c>
      <c r="D200" s="217" t="s">
        <v>128</v>
      </c>
      <c r="E200" s="218" t="s">
        <v>411</v>
      </c>
      <c r="F200" s="219" t="s">
        <v>412</v>
      </c>
      <c r="G200" s="220" t="s">
        <v>131</v>
      </c>
      <c r="H200" s="221">
        <v>29</v>
      </c>
      <c r="I200" s="222"/>
      <c r="J200" s="223">
        <f>ROUND(I200*H200,2)</f>
        <v>0</v>
      </c>
      <c r="K200" s="219" t="s">
        <v>132</v>
      </c>
      <c r="L200" s="70"/>
      <c r="M200" s="224" t="s">
        <v>21</v>
      </c>
      <c r="N200" s="225" t="s">
        <v>41</v>
      </c>
      <c r="O200" s="45"/>
      <c r="P200" s="226">
        <f>O200*H200</f>
        <v>0</v>
      </c>
      <c r="Q200" s="226">
        <v>6.9999999999999994E-05</v>
      </c>
      <c r="R200" s="226">
        <f>Q200*H200</f>
        <v>0.0020299999999999997</v>
      </c>
      <c r="S200" s="226">
        <v>0</v>
      </c>
      <c r="T200" s="227">
        <f>S200*H200</f>
        <v>0</v>
      </c>
      <c r="AR200" s="22" t="s">
        <v>193</v>
      </c>
      <c r="AT200" s="22" t="s">
        <v>128</v>
      </c>
      <c r="AU200" s="22" t="s">
        <v>80</v>
      </c>
      <c r="AY200" s="22" t="s">
        <v>127</v>
      </c>
      <c r="BE200" s="228">
        <f>IF(N200="základní",J200,0)</f>
        <v>0</v>
      </c>
      <c r="BF200" s="228">
        <f>IF(N200="snížená",J200,0)</f>
        <v>0</v>
      </c>
      <c r="BG200" s="228">
        <f>IF(N200="zákl. přenesená",J200,0)</f>
        <v>0</v>
      </c>
      <c r="BH200" s="228">
        <f>IF(N200="sníž. přenesená",J200,0)</f>
        <v>0</v>
      </c>
      <c r="BI200" s="228">
        <f>IF(N200="nulová",J200,0)</f>
        <v>0</v>
      </c>
      <c r="BJ200" s="22" t="s">
        <v>78</v>
      </c>
      <c r="BK200" s="228">
        <f>ROUND(I200*H200,2)</f>
        <v>0</v>
      </c>
      <c r="BL200" s="22" t="s">
        <v>193</v>
      </c>
      <c r="BM200" s="22" t="s">
        <v>413</v>
      </c>
    </row>
    <row r="201" s="1" customFormat="1">
      <c r="B201" s="44"/>
      <c r="C201" s="72"/>
      <c r="D201" s="231" t="s">
        <v>154</v>
      </c>
      <c r="E201" s="72"/>
      <c r="F201" s="232" t="s">
        <v>409</v>
      </c>
      <c r="G201" s="72"/>
      <c r="H201" s="72"/>
      <c r="I201" s="189"/>
      <c r="J201" s="72"/>
      <c r="K201" s="72"/>
      <c r="L201" s="70"/>
      <c r="M201" s="233"/>
      <c r="N201" s="45"/>
      <c r="O201" s="45"/>
      <c r="P201" s="45"/>
      <c r="Q201" s="45"/>
      <c r="R201" s="45"/>
      <c r="S201" s="45"/>
      <c r="T201" s="93"/>
      <c r="AT201" s="22" t="s">
        <v>154</v>
      </c>
      <c r="AU201" s="22" t="s">
        <v>80</v>
      </c>
    </row>
    <row r="202" s="1" customFormat="1" ht="38.25" customHeight="1">
      <c r="B202" s="44"/>
      <c r="C202" s="217" t="s">
        <v>414</v>
      </c>
      <c r="D202" s="217" t="s">
        <v>128</v>
      </c>
      <c r="E202" s="218" t="s">
        <v>415</v>
      </c>
      <c r="F202" s="219" t="s">
        <v>416</v>
      </c>
      <c r="G202" s="220" t="s">
        <v>131</v>
      </c>
      <c r="H202" s="221">
        <v>6</v>
      </c>
      <c r="I202" s="222"/>
      <c r="J202" s="223">
        <f>ROUND(I202*H202,2)</f>
        <v>0</v>
      </c>
      <c r="K202" s="219" t="s">
        <v>132</v>
      </c>
      <c r="L202" s="70"/>
      <c r="M202" s="224" t="s">
        <v>21</v>
      </c>
      <c r="N202" s="225" t="s">
        <v>41</v>
      </c>
      <c r="O202" s="45"/>
      <c r="P202" s="226">
        <f>O202*H202</f>
        <v>0</v>
      </c>
      <c r="Q202" s="226">
        <v>8.0000000000000007E-05</v>
      </c>
      <c r="R202" s="226">
        <f>Q202*H202</f>
        <v>0.00048000000000000007</v>
      </c>
      <c r="S202" s="226">
        <v>0</v>
      </c>
      <c r="T202" s="227">
        <f>S202*H202</f>
        <v>0</v>
      </c>
      <c r="AR202" s="22" t="s">
        <v>193</v>
      </c>
      <c r="AT202" s="22" t="s">
        <v>128</v>
      </c>
      <c r="AU202" s="22" t="s">
        <v>80</v>
      </c>
      <c r="AY202" s="22" t="s">
        <v>127</v>
      </c>
      <c r="BE202" s="228">
        <f>IF(N202="základní",J202,0)</f>
        <v>0</v>
      </c>
      <c r="BF202" s="228">
        <f>IF(N202="snížená",J202,0)</f>
        <v>0</v>
      </c>
      <c r="BG202" s="228">
        <f>IF(N202="zákl. přenesená",J202,0)</f>
        <v>0</v>
      </c>
      <c r="BH202" s="228">
        <f>IF(N202="sníž. přenesená",J202,0)</f>
        <v>0</v>
      </c>
      <c r="BI202" s="228">
        <f>IF(N202="nulová",J202,0)</f>
        <v>0</v>
      </c>
      <c r="BJ202" s="22" t="s">
        <v>78</v>
      </c>
      <c r="BK202" s="228">
        <f>ROUND(I202*H202,2)</f>
        <v>0</v>
      </c>
      <c r="BL202" s="22" t="s">
        <v>193</v>
      </c>
      <c r="BM202" s="22" t="s">
        <v>417</v>
      </c>
    </row>
    <row r="203" s="1" customFormat="1">
      <c r="B203" s="44"/>
      <c r="C203" s="72"/>
      <c r="D203" s="231" t="s">
        <v>154</v>
      </c>
      <c r="E203" s="72"/>
      <c r="F203" s="232" t="s">
        <v>409</v>
      </c>
      <c r="G203" s="72"/>
      <c r="H203" s="72"/>
      <c r="I203" s="189"/>
      <c r="J203" s="72"/>
      <c r="K203" s="72"/>
      <c r="L203" s="70"/>
      <c r="M203" s="233"/>
      <c r="N203" s="45"/>
      <c r="O203" s="45"/>
      <c r="P203" s="45"/>
      <c r="Q203" s="45"/>
      <c r="R203" s="45"/>
      <c r="S203" s="45"/>
      <c r="T203" s="93"/>
      <c r="AT203" s="22" t="s">
        <v>154</v>
      </c>
      <c r="AU203" s="22" t="s">
        <v>80</v>
      </c>
    </row>
    <row r="204" s="1" customFormat="1" ht="38.25" customHeight="1">
      <c r="B204" s="44"/>
      <c r="C204" s="217" t="s">
        <v>418</v>
      </c>
      <c r="D204" s="217" t="s">
        <v>128</v>
      </c>
      <c r="E204" s="218" t="s">
        <v>419</v>
      </c>
      <c r="F204" s="219" t="s">
        <v>420</v>
      </c>
      <c r="G204" s="220" t="s">
        <v>131</v>
      </c>
      <c r="H204" s="221">
        <v>132</v>
      </c>
      <c r="I204" s="222"/>
      <c r="J204" s="223">
        <f>ROUND(I204*H204,2)</f>
        <v>0</v>
      </c>
      <c r="K204" s="219" t="s">
        <v>132</v>
      </c>
      <c r="L204" s="70"/>
      <c r="M204" s="224" t="s">
        <v>21</v>
      </c>
      <c r="N204" s="225" t="s">
        <v>41</v>
      </c>
      <c r="O204" s="45"/>
      <c r="P204" s="226">
        <f>O204*H204</f>
        <v>0</v>
      </c>
      <c r="Q204" s="226">
        <v>6.9999999999999994E-05</v>
      </c>
      <c r="R204" s="226">
        <f>Q204*H204</f>
        <v>0.0092399999999999999</v>
      </c>
      <c r="S204" s="226">
        <v>0</v>
      </c>
      <c r="T204" s="227">
        <f>S204*H204</f>
        <v>0</v>
      </c>
      <c r="AR204" s="22" t="s">
        <v>193</v>
      </c>
      <c r="AT204" s="22" t="s">
        <v>128</v>
      </c>
      <c r="AU204" s="22" t="s">
        <v>80</v>
      </c>
      <c r="AY204" s="22" t="s">
        <v>127</v>
      </c>
      <c r="BE204" s="228">
        <f>IF(N204="základní",J204,0)</f>
        <v>0</v>
      </c>
      <c r="BF204" s="228">
        <f>IF(N204="snížená",J204,0)</f>
        <v>0</v>
      </c>
      <c r="BG204" s="228">
        <f>IF(N204="zákl. přenesená",J204,0)</f>
        <v>0</v>
      </c>
      <c r="BH204" s="228">
        <f>IF(N204="sníž. přenesená",J204,0)</f>
        <v>0</v>
      </c>
      <c r="BI204" s="228">
        <f>IF(N204="nulová",J204,0)</f>
        <v>0</v>
      </c>
      <c r="BJ204" s="22" t="s">
        <v>78</v>
      </c>
      <c r="BK204" s="228">
        <f>ROUND(I204*H204,2)</f>
        <v>0</v>
      </c>
      <c r="BL204" s="22" t="s">
        <v>193</v>
      </c>
      <c r="BM204" s="22" t="s">
        <v>421</v>
      </c>
    </row>
    <row r="205" s="1" customFormat="1">
      <c r="B205" s="44"/>
      <c r="C205" s="72"/>
      <c r="D205" s="231" t="s">
        <v>154</v>
      </c>
      <c r="E205" s="72"/>
      <c r="F205" s="232" t="s">
        <v>409</v>
      </c>
      <c r="G205" s="72"/>
      <c r="H205" s="72"/>
      <c r="I205" s="189"/>
      <c r="J205" s="72"/>
      <c r="K205" s="72"/>
      <c r="L205" s="70"/>
      <c r="M205" s="233"/>
      <c r="N205" s="45"/>
      <c r="O205" s="45"/>
      <c r="P205" s="45"/>
      <c r="Q205" s="45"/>
      <c r="R205" s="45"/>
      <c r="S205" s="45"/>
      <c r="T205" s="93"/>
      <c r="AT205" s="22" t="s">
        <v>154</v>
      </c>
      <c r="AU205" s="22" t="s">
        <v>80</v>
      </c>
    </row>
    <row r="206" s="1" customFormat="1" ht="38.25" customHeight="1">
      <c r="B206" s="44"/>
      <c r="C206" s="217" t="s">
        <v>422</v>
      </c>
      <c r="D206" s="217" t="s">
        <v>128</v>
      </c>
      <c r="E206" s="218" t="s">
        <v>423</v>
      </c>
      <c r="F206" s="219" t="s">
        <v>424</v>
      </c>
      <c r="G206" s="220" t="s">
        <v>131</v>
      </c>
      <c r="H206" s="221">
        <v>24</v>
      </c>
      <c r="I206" s="222"/>
      <c r="J206" s="223">
        <f>ROUND(I206*H206,2)</f>
        <v>0</v>
      </c>
      <c r="K206" s="219" t="s">
        <v>132</v>
      </c>
      <c r="L206" s="70"/>
      <c r="M206" s="224" t="s">
        <v>21</v>
      </c>
      <c r="N206" s="225" t="s">
        <v>41</v>
      </c>
      <c r="O206" s="45"/>
      <c r="P206" s="226">
        <f>O206*H206</f>
        <v>0</v>
      </c>
      <c r="Q206" s="226">
        <v>9.0000000000000006E-05</v>
      </c>
      <c r="R206" s="226">
        <f>Q206*H206</f>
        <v>0.00216</v>
      </c>
      <c r="S206" s="226">
        <v>0</v>
      </c>
      <c r="T206" s="227">
        <f>S206*H206</f>
        <v>0</v>
      </c>
      <c r="AR206" s="22" t="s">
        <v>193</v>
      </c>
      <c r="AT206" s="22" t="s">
        <v>128</v>
      </c>
      <c r="AU206" s="22" t="s">
        <v>80</v>
      </c>
      <c r="AY206" s="22" t="s">
        <v>127</v>
      </c>
      <c r="BE206" s="228">
        <f>IF(N206="základní",J206,0)</f>
        <v>0</v>
      </c>
      <c r="BF206" s="228">
        <f>IF(N206="snížená",J206,0)</f>
        <v>0</v>
      </c>
      <c r="BG206" s="228">
        <f>IF(N206="zákl. přenesená",J206,0)</f>
        <v>0</v>
      </c>
      <c r="BH206" s="228">
        <f>IF(N206="sníž. přenesená",J206,0)</f>
        <v>0</v>
      </c>
      <c r="BI206" s="228">
        <f>IF(N206="nulová",J206,0)</f>
        <v>0</v>
      </c>
      <c r="BJ206" s="22" t="s">
        <v>78</v>
      </c>
      <c r="BK206" s="228">
        <f>ROUND(I206*H206,2)</f>
        <v>0</v>
      </c>
      <c r="BL206" s="22" t="s">
        <v>193</v>
      </c>
      <c r="BM206" s="22" t="s">
        <v>425</v>
      </c>
    </row>
    <row r="207" s="1" customFormat="1">
      <c r="B207" s="44"/>
      <c r="C207" s="72"/>
      <c r="D207" s="231" t="s">
        <v>154</v>
      </c>
      <c r="E207" s="72"/>
      <c r="F207" s="232" t="s">
        <v>409</v>
      </c>
      <c r="G207" s="72"/>
      <c r="H207" s="72"/>
      <c r="I207" s="189"/>
      <c r="J207" s="72"/>
      <c r="K207" s="72"/>
      <c r="L207" s="70"/>
      <c r="M207" s="233"/>
      <c r="N207" s="45"/>
      <c r="O207" s="45"/>
      <c r="P207" s="45"/>
      <c r="Q207" s="45"/>
      <c r="R207" s="45"/>
      <c r="S207" s="45"/>
      <c r="T207" s="93"/>
      <c r="AT207" s="22" t="s">
        <v>154</v>
      </c>
      <c r="AU207" s="22" t="s">
        <v>80</v>
      </c>
    </row>
    <row r="208" s="1" customFormat="1" ht="38.25" customHeight="1">
      <c r="B208" s="44"/>
      <c r="C208" s="217" t="s">
        <v>426</v>
      </c>
      <c r="D208" s="217" t="s">
        <v>128</v>
      </c>
      <c r="E208" s="218" t="s">
        <v>427</v>
      </c>
      <c r="F208" s="219" t="s">
        <v>428</v>
      </c>
      <c r="G208" s="220" t="s">
        <v>131</v>
      </c>
      <c r="H208" s="221">
        <v>88</v>
      </c>
      <c r="I208" s="222"/>
      <c r="J208" s="223">
        <f>ROUND(I208*H208,2)</f>
        <v>0</v>
      </c>
      <c r="K208" s="219" t="s">
        <v>132</v>
      </c>
      <c r="L208" s="70"/>
      <c r="M208" s="224" t="s">
        <v>21</v>
      </c>
      <c r="N208" s="225" t="s">
        <v>41</v>
      </c>
      <c r="O208" s="45"/>
      <c r="P208" s="226">
        <f>O208*H208</f>
        <v>0</v>
      </c>
      <c r="Q208" s="226">
        <v>0.00024000000000000001</v>
      </c>
      <c r="R208" s="226">
        <f>Q208*H208</f>
        <v>0.02112</v>
      </c>
      <c r="S208" s="226">
        <v>0</v>
      </c>
      <c r="T208" s="227">
        <f>S208*H208</f>
        <v>0</v>
      </c>
      <c r="AR208" s="22" t="s">
        <v>193</v>
      </c>
      <c r="AT208" s="22" t="s">
        <v>128</v>
      </c>
      <c r="AU208" s="22" t="s">
        <v>80</v>
      </c>
      <c r="AY208" s="22" t="s">
        <v>127</v>
      </c>
      <c r="BE208" s="228">
        <f>IF(N208="základní",J208,0)</f>
        <v>0</v>
      </c>
      <c r="BF208" s="228">
        <f>IF(N208="snížená",J208,0)</f>
        <v>0</v>
      </c>
      <c r="BG208" s="228">
        <f>IF(N208="zákl. přenesená",J208,0)</f>
        <v>0</v>
      </c>
      <c r="BH208" s="228">
        <f>IF(N208="sníž. přenesená",J208,0)</f>
        <v>0</v>
      </c>
      <c r="BI208" s="228">
        <f>IF(N208="nulová",J208,0)</f>
        <v>0</v>
      </c>
      <c r="BJ208" s="22" t="s">
        <v>78</v>
      </c>
      <c r="BK208" s="228">
        <f>ROUND(I208*H208,2)</f>
        <v>0</v>
      </c>
      <c r="BL208" s="22" t="s">
        <v>193</v>
      </c>
      <c r="BM208" s="22" t="s">
        <v>429</v>
      </c>
    </row>
    <row r="209" s="1" customFormat="1">
      <c r="B209" s="44"/>
      <c r="C209" s="72"/>
      <c r="D209" s="231" t="s">
        <v>154</v>
      </c>
      <c r="E209" s="72"/>
      <c r="F209" s="232" t="s">
        <v>409</v>
      </c>
      <c r="G209" s="72"/>
      <c r="H209" s="72"/>
      <c r="I209" s="189"/>
      <c r="J209" s="72"/>
      <c r="K209" s="72"/>
      <c r="L209" s="70"/>
      <c r="M209" s="233"/>
      <c r="N209" s="45"/>
      <c r="O209" s="45"/>
      <c r="P209" s="45"/>
      <c r="Q209" s="45"/>
      <c r="R209" s="45"/>
      <c r="S209" s="45"/>
      <c r="T209" s="93"/>
      <c r="AT209" s="22" t="s">
        <v>154</v>
      </c>
      <c r="AU209" s="22" t="s">
        <v>80</v>
      </c>
    </row>
    <row r="210" s="1" customFormat="1" ht="38.25" customHeight="1">
      <c r="B210" s="44"/>
      <c r="C210" s="217" t="s">
        <v>430</v>
      </c>
      <c r="D210" s="217" t="s">
        <v>128</v>
      </c>
      <c r="E210" s="218" t="s">
        <v>427</v>
      </c>
      <c r="F210" s="219" t="s">
        <v>428</v>
      </c>
      <c r="G210" s="220" t="s">
        <v>131</v>
      </c>
      <c r="H210" s="221">
        <v>119</v>
      </c>
      <c r="I210" s="222"/>
      <c r="J210" s="223">
        <f>ROUND(I210*H210,2)</f>
        <v>0</v>
      </c>
      <c r="K210" s="219" t="s">
        <v>132</v>
      </c>
      <c r="L210" s="70"/>
      <c r="M210" s="224" t="s">
        <v>21</v>
      </c>
      <c r="N210" s="225" t="s">
        <v>41</v>
      </c>
      <c r="O210" s="45"/>
      <c r="P210" s="226">
        <f>O210*H210</f>
        <v>0</v>
      </c>
      <c r="Q210" s="226">
        <v>0.00024000000000000001</v>
      </c>
      <c r="R210" s="226">
        <f>Q210*H210</f>
        <v>0.028560000000000002</v>
      </c>
      <c r="S210" s="226">
        <v>0</v>
      </c>
      <c r="T210" s="227">
        <f>S210*H210</f>
        <v>0</v>
      </c>
      <c r="AR210" s="22" t="s">
        <v>193</v>
      </c>
      <c r="AT210" s="22" t="s">
        <v>128</v>
      </c>
      <c r="AU210" s="22" t="s">
        <v>80</v>
      </c>
      <c r="AY210" s="22" t="s">
        <v>127</v>
      </c>
      <c r="BE210" s="228">
        <f>IF(N210="základní",J210,0)</f>
        <v>0</v>
      </c>
      <c r="BF210" s="228">
        <f>IF(N210="snížená",J210,0)</f>
        <v>0</v>
      </c>
      <c r="BG210" s="228">
        <f>IF(N210="zákl. přenesená",J210,0)</f>
        <v>0</v>
      </c>
      <c r="BH210" s="228">
        <f>IF(N210="sníž. přenesená",J210,0)</f>
        <v>0</v>
      </c>
      <c r="BI210" s="228">
        <f>IF(N210="nulová",J210,0)</f>
        <v>0</v>
      </c>
      <c r="BJ210" s="22" t="s">
        <v>78</v>
      </c>
      <c r="BK210" s="228">
        <f>ROUND(I210*H210,2)</f>
        <v>0</v>
      </c>
      <c r="BL210" s="22" t="s">
        <v>193</v>
      </c>
      <c r="BM210" s="22" t="s">
        <v>431</v>
      </c>
    </row>
    <row r="211" s="1" customFormat="1">
      <c r="B211" s="44"/>
      <c r="C211" s="72"/>
      <c r="D211" s="231" t="s">
        <v>154</v>
      </c>
      <c r="E211" s="72"/>
      <c r="F211" s="232" t="s">
        <v>409</v>
      </c>
      <c r="G211" s="72"/>
      <c r="H211" s="72"/>
      <c r="I211" s="189"/>
      <c r="J211" s="72"/>
      <c r="K211" s="72"/>
      <c r="L211" s="70"/>
      <c r="M211" s="233"/>
      <c r="N211" s="45"/>
      <c r="O211" s="45"/>
      <c r="P211" s="45"/>
      <c r="Q211" s="45"/>
      <c r="R211" s="45"/>
      <c r="S211" s="45"/>
      <c r="T211" s="93"/>
      <c r="AT211" s="22" t="s">
        <v>154</v>
      </c>
      <c r="AU211" s="22" t="s">
        <v>80</v>
      </c>
    </row>
    <row r="212" s="1" customFormat="1" ht="38.25" customHeight="1">
      <c r="B212" s="44"/>
      <c r="C212" s="217" t="s">
        <v>432</v>
      </c>
      <c r="D212" s="217" t="s">
        <v>128</v>
      </c>
      <c r="E212" s="218" t="s">
        <v>433</v>
      </c>
      <c r="F212" s="219" t="s">
        <v>434</v>
      </c>
      <c r="G212" s="220" t="s">
        <v>131</v>
      </c>
      <c r="H212" s="221">
        <v>4</v>
      </c>
      <c r="I212" s="222"/>
      <c r="J212" s="223">
        <f>ROUND(I212*H212,2)</f>
        <v>0</v>
      </c>
      <c r="K212" s="219" t="s">
        <v>132</v>
      </c>
      <c r="L212" s="70"/>
      <c r="M212" s="224" t="s">
        <v>21</v>
      </c>
      <c r="N212" s="225" t="s">
        <v>41</v>
      </c>
      <c r="O212" s="45"/>
      <c r="P212" s="226">
        <f>O212*H212</f>
        <v>0</v>
      </c>
      <c r="Q212" s="226">
        <v>0.00020000000000000001</v>
      </c>
      <c r="R212" s="226">
        <f>Q212*H212</f>
        <v>0.00080000000000000004</v>
      </c>
      <c r="S212" s="226">
        <v>0</v>
      </c>
      <c r="T212" s="227">
        <f>S212*H212</f>
        <v>0</v>
      </c>
      <c r="AR212" s="22" t="s">
        <v>193</v>
      </c>
      <c r="AT212" s="22" t="s">
        <v>128</v>
      </c>
      <c r="AU212" s="22" t="s">
        <v>80</v>
      </c>
      <c r="AY212" s="22" t="s">
        <v>127</v>
      </c>
      <c r="BE212" s="228">
        <f>IF(N212="základní",J212,0)</f>
        <v>0</v>
      </c>
      <c r="BF212" s="228">
        <f>IF(N212="snížená",J212,0)</f>
        <v>0</v>
      </c>
      <c r="BG212" s="228">
        <f>IF(N212="zákl. přenesená",J212,0)</f>
        <v>0</v>
      </c>
      <c r="BH212" s="228">
        <f>IF(N212="sníž. přenesená",J212,0)</f>
        <v>0</v>
      </c>
      <c r="BI212" s="228">
        <f>IF(N212="nulová",J212,0)</f>
        <v>0</v>
      </c>
      <c r="BJ212" s="22" t="s">
        <v>78</v>
      </c>
      <c r="BK212" s="228">
        <f>ROUND(I212*H212,2)</f>
        <v>0</v>
      </c>
      <c r="BL212" s="22" t="s">
        <v>193</v>
      </c>
      <c r="BM212" s="22" t="s">
        <v>435</v>
      </c>
    </row>
    <row r="213" s="1" customFormat="1">
      <c r="B213" s="44"/>
      <c r="C213" s="72"/>
      <c r="D213" s="231" t="s">
        <v>154</v>
      </c>
      <c r="E213" s="72"/>
      <c r="F213" s="232" t="s">
        <v>409</v>
      </c>
      <c r="G213" s="72"/>
      <c r="H213" s="72"/>
      <c r="I213" s="189"/>
      <c r="J213" s="72"/>
      <c r="K213" s="72"/>
      <c r="L213" s="70"/>
      <c r="M213" s="233"/>
      <c r="N213" s="45"/>
      <c r="O213" s="45"/>
      <c r="P213" s="45"/>
      <c r="Q213" s="45"/>
      <c r="R213" s="45"/>
      <c r="S213" s="45"/>
      <c r="T213" s="93"/>
      <c r="AT213" s="22" t="s">
        <v>154</v>
      </c>
      <c r="AU213" s="22" t="s">
        <v>80</v>
      </c>
    </row>
    <row r="214" s="1" customFormat="1" ht="38.25" customHeight="1">
      <c r="B214" s="44"/>
      <c r="C214" s="217" t="s">
        <v>436</v>
      </c>
      <c r="D214" s="217" t="s">
        <v>128</v>
      </c>
      <c r="E214" s="218" t="s">
        <v>437</v>
      </c>
      <c r="F214" s="219" t="s">
        <v>438</v>
      </c>
      <c r="G214" s="220" t="s">
        <v>131</v>
      </c>
      <c r="H214" s="221">
        <v>77</v>
      </c>
      <c r="I214" s="222"/>
      <c r="J214" s="223">
        <f>ROUND(I214*H214,2)</f>
        <v>0</v>
      </c>
      <c r="K214" s="219" t="s">
        <v>132</v>
      </c>
      <c r="L214" s="70"/>
      <c r="M214" s="224" t="s">
        <v>21</v>
      </c>
      <c r="N214" s="225" t="s">
        <v>41</v>
      </c>
      <c r="O214" s="45"/>
      <c r="P214" s="226">
        <f>O214*H214</f>
        <v>0</v>
      </c>
      <c r="Q214" s="226">
        <v>0.00024000000000000001</v>
      </c>
      <c r="R214" s="226">
        <f>Q214*H214</f>
        <v>0.01848</v>
      </c>
      <c r="S214" s="226">
        <v>0</v>
      </c>
      <c r="T214" s="227">
        <f>S214*H214</f>
        <v>0</v>
      </c>
      <c r="AR214" s="22" t="s">
        <v>193</v>
      </c>
      <c r="AT214" s="22" t="s">
        <v>128</v>
      </c>
      <c r="AU214" s="22" t="s">
        <v>80</v>
      </c>
      <c r="AY214" s="22" t="s">
        <v>127</v>
      </c>
      <c r="BE214" s="228">
        <f>IF(N214="základní",J214,0)</f>
        <v>0</v>
      </c>
      <c r="BF214" s="228">
        <f>IF(N214="snížená",J214,0)</f>
        <v>0</v>
      </c>
      <c r="BG214" s="228">
        <f>IF(N214="zákl. přenesená",J214,0)</f>
        <v>0</v>
      </c>
      <c r="BH214" s="228">
        <f>IF(N214="sníž. přenesená",J214,0)</f>
        <v>0</v>
      </c>
      <c r="BI214" s="228">
        <f>IF(N214="nulová",J214,0)</f>
        <v>0</v>
      </c>
      <c r="BJ214" s="22" t="s">
        <v>78</v>
      </c>
      <c r="BK214" s="228">
        <f>ROUND(I214*H214,2)</f>
        <v>0</v>
      </c>
      <c r="BL214" s="22" t="s">
        <v>193</v>
      </c>
      <c r="BM214" s="22" t="s">
        <v>439</v>
      </c>
    </row>
    <row r="215" s="1" customFormat="1">
      <c r="B215" s="44"/>
      <c r="C215" s="72"/>
      <c r="D215" s="231" t="s">
        <v>154</v>
      </c>
      <c r="E215" s="72"/>
      <c r="F215" s="232" t="s">
        <v>409</v>
      </c>
      <c r="G215" s="72"/>
      <c r="H215" s="72"/>
      <c r="I215" s="189"/>
      <c r="J215" s="72"/>
      <c r="K215" s="72"/>
      <c r="L215" s="70"/>
      <c r="M215" s="233"/>
      <c r="N215" s="45"/>
      <c r="O215" s="45"/>
      <c r="P215" s="45"/>
      <c r="Q215" s="45"/>
      <c r="R215" s="45"/>
      <c r="S215" s="45"/>
      <c r="T215" s="93"/>
      <c r="AT215" s="22" t="s">
        <v>154</v>
      </c>
      <c r="AU215" s="22" t="s">
        <v>80</v>
      </c>
    </row>
    <row r="216" s="1" customFormat="1" ht="38.25" customHeight="1">
      <c r="B216" s="44"/>
      <c r="C216" s="217" t="s">
        <v>440</v>
      </c>
      <c r="D216" s="217" t="s">
        <v>128</v>
      </c>
      <c r="E216" s="218" t="s">
        <v>441</v>
      </c>
      <c r="F216" s="219" t="s">
        <v>442</v>
      </c>
      <c r="G216" s="220" t="s">
        <v>131</v>
      </c>
      <c r="H216" s="221">
        <v>36</v>
      </c>
      <c r="I216" s="222"/>
      <c r="J216" s="223">
        <f>ROUND(I216*H216,2)</f>
        <v>0</v>
      </c>
      <c r="K216" s="219" t="s">
        <v>132</v>
      </c>
      <c r="L216" s="70"/>
      <c r="M216" s="224" t="s">
        <v>21</v>
      </c>
      <c r="N216" s="225" t="s">
        <v>41</v>
      </c>
      <c r="O216" s="45"/>
      <c r="P216" s="226">
        <f>O216*H216</f>
        <v>0</v>
      </c>
      <c r="Q216" s="226">
        <v>0.00027</v>
      </c>
      <c r="R216" s="226">
        <f>Q216*H216</f>
        <v>0.0097199999999999995</v>
      </c>
      <c r="S216" s="226">
        <v>0</v>
      </c>
      <c r="T216" s="227">
        <f>S216*H216</f>
        <v>0</v>
      </c>
      <c r="AR216" s="22" t="s">
        <v>193</v>
      </c>
      <c r="AT216" s="22" t="s">
        <v>128</v>
      </c>
      <c r="AU216" s="22" t="s">
        <v>80</v>
      </c>
      <c r="AY216" s="22" t="s">
        <v>127</v>
      </c>
      <c r="BE216" s="228">
        <f>IF(N216="základní",J216,0)</f>
        <v>0</v>
      </c>
      <c r="BF216" s="228">
        <f>IF(N216="snížená",J216,0)</f>
        <v>0</v>
      </c>
      <c r="BG216" s="228">
        <f>IF(N216="zákl. přenesená",J216,0)</f>
        <v>0</v>
      </c>
      <c r="BH216" s="228">
        <f>IF(N216="sníž. přenesená",J216,0)</f>
        <v>0</v>
      </c>
      <c r="BI216" s="228">
        <f>IF(N216="nulová",J216,0)</f>
        <v>0</v>
      </c>
      <c r="BJ216" s="22" t="s">
        <v>78</v>
      </c>
      <c r="BK216" s="228">
        <f>ROUND(I216*H216,2)</f>
        <v>0</v>
      </c>
      <c r="BL216" s="22" t="s">
        <v>193</v>
      </c>
      <c r="BM216" s="22" t="s">
        <v>443</v>
      </c>
    </row>
    <row r="217" s="1" customFormat="1">
      <c r="B217" s="44"/>
      <c r="C217" s="72"/>
      <c r="D217" s="231" t="s">
        <v>154</v>
      </c>
      <c r="E217" s="72"/>
      <c r="F217" s="232" t="s">
        <v>409</v>
      </c>
      <c r="G217" s="72"/>
      <c r="H217" s="72"/>
      <c r="I217" s="189"/>
      <c r="J217" s="72"/>
      <c r="K217" s="72"/>
      <c r="L217" s="70"/>
      <c r="M217" s="233"/>
      <c r="N217" s="45"/>
      <c r="O217" s="45"/>
      <c r="P217" s="45"/>
      <c r="Q217" s="45"/>
      <c r="R217" s="45"/>
      <c r="S217" s="45"/>
      <c r="T217" s="93"/>
      <c r="AT217" s="22" t="s">
        <v>154</v>
      </c>
      <c r="AU217" s="22" t="s">
        <v>80</v>
      </c>
    </row>
    <row r="218" s="1" customFormat="1" ht="16.5" customHeight="1">
      <c r="B218" s="44"/>
      <c r="C218" s="217" t="s">
        <v>444</v>
      </c>
      <c r="D218" s="217" t="s">
        <v>128</v>
      </c>
      <c r="E218" s="218" t="s">
        <v>445</v>
      </c>
      <c r="F218" s="219" t="s">
        <v>446</v>
      </c>
      <c r="G218" s="220" t="s">
        <v>131</v>
      </c>
      <c r="H218" s="221">
        <v>42</v>
      </c>
      <c r="I218" s="222"/>
      <c r="J218" s="223">
        <f>ROUND(I218*H218,2)</f>
        <v>0</v>
      </c>
      <c r="K218" s="219" t="s">
        <v>132</v>
      </c>
      <c r="L218" s="70"/>
      <c r="M218" s="224" t="s">
        <v>21</v>
      </c>
      <c r="N218" s="225" t="s">
        <v>41</v>
      </c>
      <c r="O218" s="45"/>
      <c r="P218" s="226">
        <f>O218*H218</f>
        <v>0</v>
      </c>
      <c r="Q218" s="226">
        <v>0.00018000000000000001</v>
      </c>
      <c r="R218" s="226">
        <f>Q218*H218</f>
        <v>0.0075600000000000007</v>
      </c>
      <c r="S218" s="226">
        <v>0</v>
      </c>
      <c r="T218" s="227">
        <f>S218*H218</f>
        <v>0</v>
      </c>
      <c r="AR218" s="22" t="s">
        <v>193</v>
      </c>
      <c r="AT218" s="22" t="s">
        <v>128</v>
      </c>
      <c r="AU218" s="22" t="s">
        <v>80</v>
      </c>
      <c r="AY218" s="22" t="s">
        <v>127</v>
      </c>
      <c r="BE218" s="228">
        <f>IF(N218="základní",J218,0)</f>
        <v>0</v>
      </c>
      <c r="BF218" s="228">
        <f>IF(N218="snížená",J218,0)</f>
        <v>0</v>
      </c>
      <c r="BG218" s="228">
        <f>IF(N218="zákl. přenesená",J218,0)</f>
        <v>0</v>
      </c>
      <c r="BH218" s="228">
        <f>IF(N218="sníž. přenesená",J218,0)</f>
        <v>0</v>
      </c>
      <c r="BI218" s="228">
        <f>IF(N218="nulová",J218,0)</f>
        <v>0</v>
      </c>
      <c r="BJ218" s="22" t="s">
        <v>78</v>
      </c>
      <c r="BK218" s="228">
        <f>ROUND(I218*H218,2)</f>
        <v>0</v>
      </c>
      <c r="BL218" s="22" t="s">
        <v>193</v>
      </c>
      <c r="BM218" s="22" t="s">
        <v>447</v>
      </c>
    </row>
    <row r="219" s="1" customFormat="1">
      <c r="B219" s="44"/>
      <c r="C219" s="72"/>
      <c r="D219" s="231" t="s">
        <v>154</v>
      </c>
      <c r="E219" s="72"/>
      <c r="F219" s="232" t="s">
        <v>448</v>
      </c>
      <c r="G219" s="72"/>
      <c r="H219" s="72"/>
      <c r="I219" s="189"/>
      <c r="J219" s="72"/>
      <c r="K219" s="72"/>
      <c r="L219" s="70"/>
      <c r="M219" s="233"/>
      <c r="N219" s="45"/>
      <c r="O219" s="45"/>
      <c r="P219" s="45"/>
      <c r="Q219" s="45"/>
      <c r="R219" s="45"/>
      <c r="S219" s="45"/>
      <c r="T219" s="93"/>
      <c r="AT219" s="22" t="s">
        <v>154</v>
      </c>
      <c r="AU219" s="22" t="s">
        <v>80</v>
      </c>
    </row>
    <row r="220" s="1" customFormat="1" ht="16.5" customHeight="1">
      <c r="B220" s="44"/>
      <c r="C220" s="217" t="s">
        <v>449</v>
      </c>
      <c r="D220" s="217" t="s">
        <v>128</v>
      </c>
      <c r="E220" s="218" t="s">
        <v>450</v>
      </c>
      <c r="F220" s="219" t="s">
        <v>451</v>
      </c>
      <c r="G220" s="220" t="s">
        <v>131</v>
      </c>
      <c r="H220" s="221">
        <v>80</v>
      </c>
      <c r="I220" s="222"/>
      <c r="J220" s="223">
        <f>ROUND(I220*H220,2)</f>
        <v>0</v>
      </c>
      <c r="K220" s="219" t="s">
        <v>132</v>
      </c>
      <c r="L220" s="70"/>
      <c r="M220" s="224" t="s">
        <v>21</v>
      </c>
      <c r="N220" s="225" t="s">
        <v>41</v>
      </c>
      <c r="O220" s="45"/>
      <c r="P220" s="226">
        <f>O220*H220</f>
        <v>0</v>
      </c>
      <c r="Q220" s="226">
        <v>0.00021000000000000001</v>
      </c>
      <c r="R220" s="226">
        <f>Q220*H220</f>
        <v>0.016800000000000002</v>
      </c>
      <c r="S220" s="226">
        <v>0</v>
      </c>
      <c r="T220" s="227">
        <f>S220*H220</f>
        <v>0</v>
      </c>
      <c r="AR220" s="22" t="s">
        <v>193</v>
      </c>
      <c r="AT220" s="22" t="s">
        <v>128</v>
      </c>
      <c r="AU220" s="22" t="s">
        <v>80</v>
      </c>
      <c r="AY220" s="22" t="s">
        <v>127</v>
      </c>
      <c r="BE220" s="228">
        <f>IF(N220="základní",J220,0)</f>
        <v>0</v>
      </c>
      <c r="BF220" s="228">
        <f>IF(N220="snížená",J220,0)</f>
        <v>0</v>
      </c>
      <c r="BG220" s="228">
        <f>IF(N220="zákl. přenesená",J220,0)</f>
        <v>0</v>
      </c>
      <c r="BH220" s="228">
        <f>IF(N220="sníž. přenesená",J220,0)</f>
        <v>0</v>
      </c>
      <c r="BI220" s="228">
        <f>IF(N220="nulová",J220,0)</f>
        <v>0</v>
      </c>
      <c r="BJ220" s="22" t="s">
        <v>78</v>
      </c>
      <c r="BK220" s="228">
        <f>ROUND(I220*H220,2)</f>
        <v>0</v>
      </c>
      <c r="BL220" s="22" t="s">
        <v>193</v>
      </c>
      <c r="BM220" s="22" t="s">
        <v>452</v>
      </c>
    </row>
    <row r="221" s="1" customFormat="1">
      <c r="B221" s="44"/>
      <c r="C221" s="72"/>
      <c r="D221" s="231" t="s">
        <v>154</v>
      </c>
      <c r="E221" s="72"/>
      <c r="F221" s="232" t="s">
        <v>448</v>
      </c>
      <c r="G221" s="72"/>
      <c r="H221" s="72"/>
      <c r="I221" s="189"/>
      <c r="J221" s="72"/>
      <c r="K221" s="72"/>
      <c r="L221" s="70"/>
      <c r="M221" s="233"/>
      <c r="N221" s="45"/>
      <c r="O221" s="45"/>
      <c r="P221" s="45"/>
      <c r="Q221" s="45"/>
      <c r="R221" s="45"/>
      <c r="S221" s="45"/>
      <c r="T221" s="93"/>
      <c r="AT221" s="22" t="s">
        <v>154</v>
      </c>
      <c r="AU221" s="22" t="s">
        <v>80</v>
      </c>
    </row>
    <row r="222" s="1" customFormat="1" ht="16.5" customHeight="1">
      <c r="B222" s="44"/>
      <c r="C222" s="217" t="s">
        <v>453</v>
      </c>
      <c r="D222" s="217" t="s">
        <v>128</v>
      </c>
      <c r="E222" s="218" t="s">
        <v>454</v>
      </c>
      <c r="F222" s="219" t="s">
        <v>455</v>
      </c>
      <c r="G222" s="220" t="s">
        <v>131</v>
      </c>
      <c r="H222" s="221">
        <v>36</v>
      </c>
      <c r="I222" s="222"/>
      <c r="J222" s="223">
        <f>ROUND(I222*H222,2)</f>
        <v>0</v>
      </c>
      <c r="K222" s="219" t="s">
        <v>132</v>
      </c>
      <c r="L222" s="70"/>
      <c r="M222" s="224" t="s">
        <v>21</v>
      </c>
      <c r="N222" s="225" t="s">
        <v>41</v>
      </c>
      <c r="O222" s="45"/>
      <c r="P222" s="226">
        <f>O222*H222</f>
        <v>0</v>
      </c>
      <c r="Q222" s="226">
        <v>0.00025999999999999998</v>
      </c>
      <c r="R222" s="226">
        <f>Q222*H222</f>
        <v>0.0093599999999999985</v>
      </c>
      <c r="S222" s="226">
        <v>0</v>
      </c>
      <c r="T222" s="227">
        <f>S222*H222</f>
        <v>0</v>
      </c>
      <c r="AR222" s="22" t="s">
        <v>193</v>
      </c>
      <c r="AT222" s="22" t="s">
        <v>128</v>
      </c>
      <c r="AU222" s="22" t="s">
        <v>80</v>
      </c>
      <c r="AY222" s="22" t="s">
        <v>127</v>
      </c>
      <c r="BE222" s="228">
        <f>IF(N222="základní",J222,0)</f>
        <v>0</v>
      </c>
      <c r="BF222" s="228">
        <f>IF(N222="snížená",J222,0)</f>
        <v>0</v>
      </c>
      <c r="BG222" s="228">
        <f>IF(N222="zákl. přenesená",J222,0)</f>
        <v>0</v>
      </c>
      <c r="BH222" s="228">
        <f>IF(N222="sníž. přenesená",J222,0)</f>
        <v>0</v>
      </c>
      <c r="BI222" s="228">
        <f>IF(N222="nulová",J222,0)</f>
        <v>0</v>
      </c>
      <c r="BJ222" s="22" t="s">
        <v>78</v>
      </c>
      <c r="BK222" s="228">
        <f>ROUND(I222*H222,2)</f>
        <v>0</v>
      </c>
      <c r="BL222" s="22" t="s">
        <v>193</v>
      </c>
      <c r="BM222" s="22" t="s">
        <v>456</v>
      </c>
    </row>
    <row r="223" s="1" customFormat="1">
      <c r="B223" s="44"/>
      <c r="C223" s="72"/>
      <c r="D223" s="231" t="s">
        <v>154</v>
      </c>
      <c r="E223" s="72"/>
      <c r="F223" s="232" t="s">
        <v>448</v>
      </c>
      <c r="G223" s="72"/>
      <c r="H223" s="72"/>
      <c r="I223" s="189"/>
      <c r="J223" s="72"/>
      <c r="K223" s="72"/>
      <c r="L223" s="70"/>
      <c r="M223" s="233"/>
      <c r="N223" s="45"/>
      <c r="O223" s="45"/>
      <c r="P223" s="45"/>
      <c r="Q223" s="45"/>
      <c r="R223" s="45"/>
      <c r="S223" s="45"/>
      <c r="T223" s="93"/>
      <c r="AT223" s="22" t="s">
        <v>154</v>
      </c>
      <c r="AU223" s="22" t="s">
        <v>80</v>
      </c>
    </row>
    <row r="224" s="1" customFormat="1" ht="16.5" customHeight="1">
      <c r="B224" s="44"/>
      <c r="C224" s="217" t="s">
        <v>457</v>
      </c>
      <c r="D224" s="217" t="s">
        <v>128</v>
      </c>
      <c r="E224" s="218" t="s">
        <v>458</v>
      </c>
      <c r="F224" s="219" t="s">
        <v>459</v>
      </c>
      <c r="G224" s="220" t="s">
        <v>131</v>
      </c>
      <c r="H224" s="221">
        <v>63</v>
      </c>
      <c r="I224" s="222"/>
      <c r="J224" s="223">
        <f>ROUND(I224*H224,2)</f>
        <v>0</v>
      </c>
      <c r="K224" s="219" t="s">
        <v>132</v>
      </c>
      <c r="L224" s="70"/>
      <c r="M224" s="224" t="s">
        <v>21</v>
      </c>
      <c r="N224" s="225" t="s">
        <v>41</v>
      </c>
      <c r="O224" s="45"/>
      <c r="P224" s="226">
        <f>O224*H224</f>
        <v>0</v>
      </c>
      <c r="Q224" s="226">
        <v>0.00029</v>
      </c>
      <c r="R224" s="226">
        <f>Q224*H224</f>
        <v>0.018270000000000002</v>
      </c>
      <c r="S224" s="226">
        <v>0</v>
      </c>
      <c r="T224" s="227">
        <f>S224*H224</f>
        <v>0</v>
      </c>
      <c r="AR224" s="22" t="s">
        <v>193</v>
      </c>
      <c r="AT224" s="22" t="s">
        <v>128</v>
      </c>
      <c r="AU224" s="22" t="s">
        <v>80</v>
      </c>
      <c r="AY224" s="22" t="s">
        <v>127</v>
      </c>
      <c r="BE224" s="228">
        <f>IF(N224="základní",J224,0)</f>
        <v>0</v>
      </c>
      <c r="BF224" s="228">
        <f>IF(N224="snížená",J224,0)</f>
        <v>0</v>
      </c>
      <c r="BG224" s="228">
        <f>IF(N224="zákl. přenesená",J224,0)</f>
        <v>0</v>
      </c>
      <c r="BH224" s="228">
        <f>IF(N224="sníž. přenesená",J224,0)</f>
        <v>0</v>
      </c>
      <c r="BI224" s="228">
        <f>IF(N224="nulová",J224,0)</f>
        <v>0</v>
      </c>
      <c r="BJ224" s="22" t="s">
        <v>78</v>
      </c>
      <c r="BK224" s="228">
        <f>ROUND(I224*H224,2)</f>
        <v>0</v>
      </c>
      <c r="BL224" s="22" t="s">
        <v>193</v>
      </c>
      <c r="BM224" s="22" t="s">
        <v>460</v>
      </c>
    </row>
    <row r="225" s="1" customFormat="1">
      <c r="B225" s="44"/>
      <c r="C225" s="72"/>
      <c r="D225" s="231" t="s">
        <v>154</v>
      </c>
      <c r="E225" s="72"/>
      <c r="F225" s="232" t="s">
        <v>448</v>
      </c>
      <c r="G225" s="72"/>
      <c r="H225" s="72"/>
      <c r="I225" s="189"/>
      <c r="J225" s="72"/>
      <c r="K225" s="72"/>
      <c r="L225" s="70"/>
      <c r="M225" s="233"/>
      <c r="N225" s="45"/>
      <c r="O225" s="45"/>
      <c r="P225" s="45"/>
      <c r="Q225" s="45"/>
      <c r="R225" s="45"/>
      <c r="S225" s="45"/>
      <c r="T225" s="93"/>
      <c r="AT225" s="22" t="s">
        <v>154</v>
      </c>
      <c r="AU225" s="22" t="s">
        <v>80</v>
      </c>
    </row>
    <row r="226" s="1" customFormat="1" ht="16.5" customHeight="1">
      <c r="B226" s="44"/>
      <c r="C226" s="217" t="s">
        <v>461</v>
      </c>
      <c r="D226" s="217" t="s">
        <v>128</v>
      </c>
      <c r="E226" s="218" t="s">
        <v>462</v>
      </c>
      <c r="F226" s="219" t="s">
        <v>463</v>
      </c>
      <c r="G226" s="220" t="s">
        <v>131</v>
      </c>
      <c r="H226" s="221">
        <v>45</v>
      </c>
      <c r="I226" s="222"/>
      <c r="J226" s="223">
        <f>ROUND(I226*H226,2)</f>
        <v>0</v>
      </c>
      <c r="K226" s="219" t="s">
        <v>132</v>
      </c>
      <c r="L226" s="70"/>
      <c r="M226" s="224" t="s">
        <v>21</v>
      </c>
      <c r="N226" s="225" t="s">
        <v>41</v>
      </c>
      <c r="O226" s="45"/>
      <c r="P226" s="226">
        <f>O226*H226</f>
        <v>0</v>
      </c>
      <c r="Q226" s="226">
        <v>0.00042999999999999999</v>
      </c>
      <c r="R226" s="226">
        <f>Q226*H226</f>
        <v>0.019349999999999999</v>
      </c>
      <c r="S226" s="226">
        <v>0</v>
      </c>
      <c r="T226" s="227">
        <f>S226*H226</f>
        <v>0</v>
      </c>
      <c r="AR226" s="22" t="s">
        <v>193</v>
      </c>
      <c r="AT226" s="22" t="s">
        <v>128</v>
      </c>
      <c r="AU226" s="22" t="s">
        <v>80</v>
      </c>
      <c r="AY226" s="22" t="s">
        <v>127</v>
      </c>
      <c r="BE226" s="228">
        <f>IF(N226="základní",J226,0)</f>
        <v>0</v>
      </c>
      <c r="BF226" s="228">
        <f>IF(N226="snížená",J226,0)</f>
        <v>0</v>
      </c>
      <c r="BG226" s="228">
        <f>IF(N226="zákl. přenesená",J226,0)</f>
        <v>0</v>
      </c>
      <c r="BH226" s="228">
        <f>IF(N226="sníž. přenesená",J226,0)</f>
        <v>0</v>
      </c>
      <c r="BI226" s="228">
        <f>IF(N226="nulová",J226,0)</f>
        <v>0</v>
      </c>
      <c r="BJ226" s="22" t="s">
        <v>78</v>
      </c>
      <c r="BK226" s="228">
        <f>ROUND(I226*H226,2)</f>
        <v>0</v>
      </c>
      <c r="BL226" s="22" t="s">
        <v>193</v>
      </c>
      <c r="BM226" s="22" t="s">
        <v>464</v>
      </c>
    </row>
    <row r="227" s="1" customFormat="1">
      <c r="B227" s="44"/>
      <c r="C227" s="72"/>
      <c r="D227" s="231" t="s">
        <v>154</v>
      </c>
      <c r="E227" s="72"/>
      <c r="F227" s="232" t="s">
        <v>448</v>
      </c>
      <c r="G227" s="72"/>
      <c r="H227" s="72"/>
      <c r="I227" s="189"/>
      <c r="J227" s="72"/>
      <c r="K227" s="72"/>
      <c r="L227" s="70"/>
      <c r="M227" s="233"/>
      <c r="N227" s="45"/>
      <c r="O227" s="45"/>
      <c r="P227" s="45"/>
      <c r="Q227" s="45"/>
      <c r="R227" s="45"/>
      <c r="S227" s="45"/>
      <c r="T227" s="93"/>
      <c r="AT227" s="22" t="s">
        <v>154</v>
      </c>
      <c r="AU227" s="22" t="s">
        <v>80</v>
      </c>
    </row>
    <row r="228" s="1" customFormat="1" ht="16.5" customHeight="1">
      <c r="B228" s="44"/>
      <c r="C228" s="217" t="s">
        <v>465</v>
      </c>
      <c r="D228" s="217" t="s">
        <v>128</v>
      </c>
      <c r="E228" s="218" t="s">
        <v>466</v>
      </c>
      <c r="F228" s="219" t="s">
        <v>467</v>
      </c>
      <c r="G228" s="220" t="s">
        <v>131</v>
      </c>
      <c r="H228" s="221">
        <v>74</v>
      </c>
      <c r="I228" s="222"/>
      <c r="J228" s="223">
        <f>ROUND(I228*H228,2)</f>
        <v>0</v>
      </c>
      <c r="K228" s="219" t="s">
        <v>132</v>
      </c>
      <c r="L228" s="70"/>
      <c r="M228" s="224" t="s">
        <v>21</v>
      </c>
      <c r="N228" s="225" t="s">
        <v>41</v>
      </c>
      <c r="O228" s="45"/>
      <c r="P228" s="226">
        <f>O228*H228</f>
        <v>0</v>
      </c>
      <c r="Q228" s="226">
        <v>0.00046999999999999999</v>
      </c>
      <c r="R228" s="226">
        <f>Q228*H228</f>
        <v>0.034779999999999998</v>
      </c>
      <c r="S228" s="226">
        <v>0</v>
      </c>
      <c r="T228" s="227">
        <f>S228*H228</f>
        <v>0</v>
      </c>
      <c r="AR228" s="22" t="s">
        <v>193</v>
      </c>
      <c r="AT228" s="22" t="s">
        <v>128</v>
      </c>
      <c r="AU228" s="22" t="s">
        <v>80</v>
      </c>
      <c r="AY228" s="22" t="s">
        <v>127</v>
      </c>
      <c r="BE228" s="228">
        <f>IF(N228="základní",J228,0)</f>
        <v>0</v>
      </c>
      <c r="BF228" s="228">
        <f>IF(N228="snížená",J228,0)</f>
        <v>0</v>
      </c>
      <c r="BG228" s="228">
        <f>IF(N228="zákl. přenesená",J228,0)</f>
        <v>0</v>
      </c>
      <c r="BH228" s="228">
        <f>IF(N228="sníž. přenesená",J228,0)</f>
        <v>0</v>
      </c>
      <c r="BI228" s="228">
        <f>IF(N228="nulová",J228,0)</f>
        <v>0</v>
      </c>
      <c r="BJ228" s="22" t="s">
        <v>78</v>
      </c>
      <c r="BK228" s="228">
        <f>ROUND(I228*H228,2)</f>
        <v>0</v>
      </c>
      <c r="BL228" s="22" t="s">
        <v>193</v>
      </c>
      <c r="BM228" s="22" t="s">
        <v>468</v>
      </c>
    </row>
    <row r="229" s="1" customFormat="1">
      <c r="B229" s="44"/>
      <c r="C229" s="72"/>
      <c r="D229" s="231" t="s">
        <v>154</v>
      </c>
      <c r="E229" s="72"/>
      <c r="F229" s="232" t="s">
        <v>448</v>
      </c>
      <c r="G229" s="72"/>
      <c r="H229" s="72"/>
      <c r="I229" s="189"/>
      <c r="J229" s="72"/>
      <c r="K229" s="72"/>
      <c r="L229" s="70"/>
      <c r="M229" s="233"/>
      <c r="N229" s="45"/>
      <c r="O229" s="45"/>
      <c r="P229" s="45"/>
      <c r="Q229" s="45"/>
      <c r="R229" s="45"/>
      <c r="S229" s="45"/>
      <c r="T229" s="93"/>
      <c r="AT229" s="22" t="s">
        <v>154</v>
      </c>
      <c r="AU229" s="22" t="s">
        <v>80</v>
      </c>
    </row>
    <row r="230" s="1" customFormat="1" ht="16.5" customHeight="1">
      <c r="B230" s="44"/>
      <c r="C230" s="217" t="s">
        <v>469</v>
      </c>
      <c r="D230" s="217" t="s">
        <v>128</v>
      </c>
      <c r="E230" s="218" t="s">
        <v>470</v>
      </c>
      <c r="F230" s="219" t="s">
        <v>471</v>
      </c>
      <c r="G230" s="220" t="s">
        <v>237</v>
      </c>
      <c r="H230" s="221">
        <v>30</v>
      </c>
      <c r="I230" s="222"/>
      <c r="J230" s="223">
        <f>ROUND(I230*H230,2)</f>
        <v>0</v>
      </c>
      <c r="K230" s="219" t="s">
        <v>132</v>
      </c>
      <c r="L230" s="70"/>
      <c r="M230" s="224" t="s">
        <v>21</v>
      </c>
      <c r="N230" s="225" t="s">
        <v>41</v>
      </c>
      <c r="O230" s="45"/>
      <c r="P230" s="226">
        <f>O230*H230</f>
        <v>0</v>
      </c>
      <c r="Q230" s="226">
        <v>0</v>
      </c>
      <c r="R230" s="226">
        <f>Q230*H230</f>
        <v>0</v>
      </c>
      <c r="S230" s="226">
        <v>0</v>
      </c>
      <c r="T230" s="227">
        <f>S230*H230</f>
        <v>0</v>
      </c>
      <c r="AR230" s="22" t="s">
        <v>193</v>
      </c>
      <c r="AT230" s="22" t="s">
        <v>128</v>
      </c>
      <c r="AU230" s="22" t="s">
        <v>80</v>
      </c>
      <c r="AY230" s="22" t="s">
        <v>127</v>
      </c>
      <c r="BE230" s="228">
        <f>IF(N230="základní",J230,0)</f>
        <v>0</v>
      </c>
      <c r="BF230" s="228">
        <f>IF(N230="snížená",J230,0)</f>
        <v>0</v>
      </c>
      <c r="BG230" s="228">
        <f>IF(N230="zákl. přenesená",J230,0)</f>
        <v>0</v>
      </c>
      <c r="BH230" s="228">
        <f>IF(N230="sníž. přenesená",J230,0)</f>
        <v>0</v>
      </c>
      <c r="BI230" s="228">
        <f>IF(N230="nulová",J230,0)</f>
        <v>0</v>
      </c>
      <c r="BJ230" s="22" t="s">
        <v>78</v>
      </c>
      <c r="BK230" s="228">
        <f>ROUND(I230*H230,2)</f>
        <v>0</v>
      </c>
      <c r="BL230" s="22" t="s">
        <v>193</v>
      </c>
      <c r="BM230" s="22" t="s">
        <v>472</v>
      </c>
    </row>
    <row r="231" s="1" customFormat="1">
      <c r="B231" s="44"/>
      <c r="C231" s="72"/>
      <c r="D231" s="231" t="s">
        <v>154</v>
      </c>
      <c r="E231" s="72"/>
      <c r="F231" s="232" t="s">
        <v>473</v>
      </c>
      <c r="G231" s="72"/>
      <c r="H231" s="72"/>
      <c r="I231" s="189"/>
      <c r="J231" s="72"/>
      <c r="K231" s="72"/>
      <c r="L231" s="70"/>
      <c r="M231" s="233"/>
      <c r="N231" s="45"/>
      <c r="O231" s="45"/>
      <c r="P231" s="45"/>
      <c r="Q231" s="45"/>
      <c r="R231" s="45"/>
      <c r="S231" s="45"/>
      <c r="T231" s="93"/>
      <c r="AT231" s="22" t="s">
        <v>154</v>
      </c>
      <c r="AU231" s="22" t="s">
        <v>80</v>
      </c>
    </row>
    <row r="232" s="1" customFormat="1" ht="25.5" customHeight="1">
      <c r="B232" s="44"/>
      <c r="C232" s="217" t="s">
        <v>474</v>
      </c>
      <c r="D232" s="217" t="s">
        <v>128</v>
      </c>
      <c r="E232" s="218" t="s">
        <v>475</v>
      </c>
      <c r="F232" s="219" t="s">
        <v>476</v>
      </c>
      <c r="G232" s="220" t="s">
        <v>237</v>
      </c>
      <c r="H232" s="221">
        <v>9</v>
      </c>
      <c r="I232" s="222"/>
      <c r="J232" s="223">
        <f>ROUND(I232*H232,2)</f>
        <v>0</v>
      </c>
      <c r="K232" s="219" t="s">
        <v>132</v>
      </c>
      <c r="L232" s="70"/>
      <c r="M232" s="224" t="s">
        <v>21</v>
      </c>
      <c r="N232" s="225" t="s">
        <v>41</v>
      </c>
      <c r="O232" s="45"/>
      <c r="P232" s="226">
        <f>O232*H232</f>
        <v>0</v>
      </c>
      <c r="Q232" s="226">
        <v>0</v>
      </c>
      <c r="R232" s="226">
        <f>Q232*H232</f>
        <v>0</v>
      </c>
      <c r="S232" s="226">
        <v>0</v>
      </c>
      <c r="T232" s="227">
        <f>S232*H232</f>
        <v>0</v>
      </c>
      <c r="AR232" s="22" t="s">
        <v>193</v>
      </c>
      <c r="AT232" s="22" t="s">
        <v>128</v>
      </c>
      <c r="AU232" s="22" t="s">
        <v>80</v>
      </c>
      <c r="AY232" s="22" t="s">
        <v>127</v>
      </c>
      <c r="BE232" s="228">
        <f>IF(N232="základní",J232,0)</f>
        <v>0</v>
      </c>
      <c r="BF232" s="228">
        <f>IF(N232="snížená",J232,0)</f>
        <v>0</v>
      </c>
      <c r="BG232" s="228">
        <f>IF(N232="zákl. přenesená",J232,0)</f>
        <v>0</v>
      </c>
      <c r="BH232" s="228">
        <f>IF(N232="sníž. přenesená",J232,0)</f>
        <v>0</v>
      </c>
      <c r="BI232" s="228">
        <f>IF(N232="nulová",J232,0)</f>
        <v>0</v>
      </c>
      <c r="BJ232" s="22" t="s">
        <v>78</v>
      </c>
      <c r="BK232" s="228">
        <f>ROUND(I232*H232,2)</f>
        <v>0</v>
      </c>
      <c r="BL232" s="22" t="s">
        <v>193</v>
      </c>
      <c r="BM232" s="22" t="s">
        <v>477</v>
      </c>
    </row>
    <row r="233" s="1" customFormat="1">
      <c r="B233" s="44"/>
      <c r="C233" s="72"/>
      <c r="D233" s="231" t="s">
        <v>154</v>
      </c>
      <c r="E233" s="72"/>
      <c r="F233" s="232" t="s">
        <v>473</v>
      </c>
      <c r="G233" s="72"/>
      <c r="H233" s="72"/>
      <c r="I233" s="189"/>
      <c r="J233" s="72"/>
      <c r="K233" s="72"/>
      <c r="L233" s="70"/>
      <c r="M233" s="233"/>
      <c r="N233" s="45"/>
      <c r="O233" s="45"/>
      <c r="P233" s="45"/>
      <c r="Q233" s="45"/>
      <c r="R233" s="45"/>
      <c r="S233" s="45"/>
      <c r="T233" s="93"/>
      <c r="AT233" s="22" t="s">
        <v>154</v>
      </c>
      <c r="AU233" s="22" t="s">
        <v>80</v>
      </c>
    </row>
    <row r="234" s="1" customFormat="1" ht="16.5" customHeight="1">
      <c r="B234" s="44"/>
      <c r="C234" s="217" t="s">
        <v>478</v>
      </c>
      <c r="D234" s="217" t="s">
        <v>128</v>
      </c>
      <c r="E234" s="218" t="s">
        <v>479</v>
      </c>
      <c r="F234" s="219" t="s">
        <v>480</v>
      </c>
      <c r="G234" s="220" t="s">
        <v>237</v>
      </c>
      <c r="H234" s="221">
        <v>19</v>
      </c>
      <c r="I234" s="222"/>
      <c r="J234" s="223">
        <f>ROUND(I234*H234,2)</f>
        <v>0</v>
      </c>
      <c r="K234" s="219" t="s">
        <v>132</v>
      </c>
      <c r="L234" s="70"/>
      <c r="M234" s="224" t="s">
        <v>21</v>
      </c>
      <c r="N234" s="225" t="s">
        <v>41</v>
      </c>
      <c r="O234" s="45"/>
      <c r="P234" s="226">
        <f>O234*H234</f>
        <v>0</v>
      </c>
      <c r="Q234" s="226">
        <v>0.00012999999999999999</v>
      </c>
      <c r="R234" s="226">
        <f>Q234*H234</f>
        <v>0.00247</v>
      </c>
      <c r="S234" s="226">
        <v>0</v>
      </c>
      <c r="T234" s="227">
        <f>S234*H234</f>
        <v>0</v>
      </c>
      <c r="AR234" s="22" t="s">
        <v>193</v>
      </c>
      <c r="AT234" s="22" t="s">
        <v>128</v>
      </c>
      <c r="AU234" s="22" t="s">
        <v>80</v>
      </c>
      <c r="AY234" s="22" t="s">
        <v>127</v>
      </c>
      <c r="BE234" s="228">
        <f>IF(N234="základní",J234,0)</f>
        <v>0</v>
      </c>
      <c r="BF234" s="228">
        <f>IF(N234="snížená",J234,0)</f>
        <v>0</v>
      </c>
      <c r="BG234" s="228">
        <f>IF(N234="zákl. přenesená",J234,0)</f>
        <v>0</v>
      </c>
      <c r="BH234" s="228">
        <f>IF(N234="sníž. přenesená",J234,0)</f>
        <v>0</v>
      </c>
      <c r="BI234" s="228">
        <f>IF(N234="nulová",J234,0)</f>
        <v>0</v>
      </c>
      <c r="BJ234" s="22" t="s">
        <v>78</v>
      </c>
      <c r="BK234" s="228">
        <f>ROUND(I234*H234,2)</f>
        <v>0</v>
      </c>
      <c r="BL234" s="22" t="s">
        <v>193</v>
      </c>
      <c r="BM234" s="22" t="s">
        <v>481</v>
      </c>
    </row>
    <row r="235" s="1" customFormat="1">
      <c r="B235" s="44"/>
      <c r="C235" s="72"/>
      <c r="D235" s="231" t="s">
        <v>154</v>
      </c>
      <c r="E235" s="72"/>
      <c r="F235" s="232" t="s">
        <v>482</v>
      </c>
      <c r="G235" s="72"/>
      <c r="H235" s="72"/>
      <c r="I235" s="189"/>
      <c r="J235" s="72"/>
      <c r="K235" s="72"/>
      <c r="L235" s="70"/>
      <c r="M235" s="233"/>
      <c r="N235" s="45"/>
      <c r="O235" s="45"/>
      <c r="P235" s="45"/>
      <c r="Q235" s="45"/>
      <c r="R235" s="45"/>
      <c r="S235" s="45"/>
      <c r="T235" s="93"/>
      <c r="AT235" s="22" t="s">
        <v>154</v>
      </c>
      <c r="AU235" s="22" t="s">
        <v>80</v>
      </c>
    </row>
    <row r="236" s="1" customFormat="1" ht="16.5" customHeight="1">
      <c r="B236" s="44"/>
      <c r="C236" s="217" t="s">
        <v>483</v>
      </c>
      <c r="D236" s="217" t="s">
        <v>128</v>
      </c>
      <c r="E236" s="218" t="s">
        <v>484</v>
      </c>
      <c r="F236" s="219" t="s">
        <v>485</v>
      </c>
      <c r="G236" s="220" t="s">
        <v>486</v>
      </c>
      <c r="H236" s="221">
        <v>4</v>
      </c>
      <c r="I236" s="222"/>
      <c r="J236" s="223">
        <f>ROUND(I236*H236,2)</f>
        <v>0</v>
      </c>
      <c r="K236" s="219" t="s">
        <v>132</v>
      </c>
      <c r="L236" s="70"/>
      <c r="M236" s="224" t="s">
        <v>21</v>
      </c>
      <c r="N236" s="225" t="s">
        <v>41</v>
      </c>
      <c r="O236" s="45"/>
      <c r="P236" s="226">
        <f>O236*H236</f>
        <v>0</v>
      </c>
      <c r="Q236" s="226">
        <v>0.00025000000000000001</v>
      </c>
      <c r="R236" s="226">
        <f>Q236*H236</f>
        <v>0.001</v>
      </c>
      <c r="S236" s="226">
        <v>0</v>
      </c>
      <c r="T236" s="227">
        <f>S236*H236</f>
        <v>0</v>
      </c>
      <c r="AR236" s="22" t="s">
        <v>193</v>
      </c>
      <c r="AT236" s="22" t="s">
        <v>128</v>
      </c>
      <c r="AU236" s="22" t="s">
        <v>80</v>
      </c>
      <c r="AY236" s="22" t="s">
        <v>127</v>
      </c>
      <c r="BE236" s="228">
        <f>IF(N236="základní",J236,0)</f>
        <v>0</v>
      </c>
      <c r="BF236" s="228">
        <f>IF(N236="snížená",J236,0)</f>
        <v>0</v>
      </c>
      <c r="BG236" s="228">
        <f>IF(N236="zákl. přenesená",J236,0)</f>
        <v>0</v>
      </c>
      <c r="BH236" s="228">
        <f>IF(N236="sníž. přenesená",J236,0)</f>
        <v>0</v>
      </c>
      <c r="BI236" s="228">
        <f>IF(N236="nulová",J236,0)</f>
        <v>0</v>
      </c>
      <c r="BJ236" s="22" t="s">
        <v>78</v>
      </c>
      <c r="BK236" s="228">
        <f>ROUND(I236*H236,2)</f>
        <v>0</v>
      </c>
      <c r="BL236" s="22" t="s">
        <v>193</v>
      </c>
      <c r="BM236" s="22" t="s">
        <v>487</v>
      </c>
    </row>
    <row r="237" s="1" customFormat="1">
      <c r="B237" s="44"/>
      <c r="C237" s="72"/>
      <c r="D237" s="231" t="s">
        <v>154</v>
      </c>
      <c r="E237" s="72"/>
      <c r="F237" s="232" t="s">
        <v>482</v>
      </c>
      <c r="G237" s="72"/>
      <c r="H237" s="72"/>
      <c r="I237" s="189"/>
      <c r="J237" s="72"/>
      <c r="K237" s="72"/>
      <c r="L237" s="70"/>
      <c r="M237" s="233"/>
      <c r="N237" s="45"/>
      <c r="O237" s="45"/>
      <c r="P237" s="45"/>
      <c r="Q237" s="45"/>
      <c r="R237" s="45"/>
      <c r="S237" s="45"/>
      <c r="T237" s="93"/>
      <c r="AT237" s="22" t="s">
        <v>154</v>
      </c>
      <c r="AU237" s="22" t="s">
        <v>80</v>
      </c>
    </row>
    <row r="238" s="1" customFormat="1" ht="16.5" customHeight="1">
      <c r="B238" s="44"/>
      <c r="C238" s="217" t="s">
        <v>488</v>
      </c>
      <c r="D238" s="217" t="s">
        <v>128</v>
      </c>
      <c r="E238" s="218" t="s">
        <v>489</v>
      </c>
      <c r="F238" s="219" t="s">
        <v>490</v>
      </c>
      <c r="G238" s="220" t="s">
        <v>237</v>
      </c>
      <c r="H238" s="221">
        <v>5</v>
      </c>
      <c r="I238" s="222"/>
      <c r="J238" s="223">
        <f>ROUND(I238*H238,2)</f>
        <v>0</v>
      </c>
      <c r="K238" s="219" t="s">
        <v>132</v>
      </c>
      <c r="L238" s="70"/>
      <c r="M238" s="224" t="s">
        <v>21</v>
      </c>
      <c r="N238" s="225" t="s">
        <v>41</v>
      </c>
      <c r="O238" s="45"/>
      <c r="P238" s="226">
        <f>O238*H238</f>
        <v>0</v>
      </c>
      <c r="Q238" s="226">
        <v>0.00076000000000000004</v>
      </c>
      <c r="R238" s="226">
        <f>Q238*H238</f>
        <v>0.0038000000000000004</v>
      </c>
      <c r="S238" s="226">
        <v>0</v>
      </c>
      <c r="T238" s="227">
        <f>S238*H238</f>
        <v>0</v>
      </c>
      <c r="AR238" s="22" t="s">
        <v>193</v>
      </c>
      <c r="AT238" s="22" t="s">
        <v>128</v>
      </c>
      <c r="AU238" s="22" t="s">
        <v>80</v>
      </c>
      <c r="AY238" s="22" t="s">
        <v>127</v>
      </c>
      <c r="BE238" s="228">
        <f>IF(N238="základní",J238,0)</f>
        <v>0</v>
      </c>
      <c r="BF238" s="228">
        <f>IF(N238="snížená",J238,0)</f>
        <v>0</v>
      </c>
      <c r="BG238" s="228">
        <f>IF(N238="zákl. přenesená",J238,0)</f>
        <v>0</v>
      </c>
      <c r="BH238" s="228">
        <f>IF(N238="sníž. přenesená",J238,0)</f>
        <v>0</v>
      </c>
      <c r="BI238" s="228">
        <f>IF(N238="nulová",J238,0)</f>
        <v>0</v>
      </c>
      <c r="BJ238" s="22" t="s">
        <v>78</v>
      </c>
      <c r="BK238" s="228">
        <f>ROUND(I238*H238,2)</f>
        <v>0</v>
      </c>
      <c r="BL238" s="22" t="s">
        <v>193</v>
      </c>
      <c r="BM238" s="22" t="s">
        <v>491</v>
      </c>
    </row>
    <row r="239" s="1" customFormat="1" ht="25.5" customHeight="1">
      <c r="B239" s="44"/>
      <c r="C239" s="217" t="s">
        <v>492</v>
      </c>
      <c r="D239" s="217" t="s">
        <v>128</v>
      </c>
      <c r="E239" s="218" t="s">
        <v>493</v>
      </c>
      <c r="F239" s="219" t="s">
        <v>494</v>
      </c>
      <c r="G239" s="220" t="s">
        <v>237</v>
      </c>
      <c r="H239" s="221">
        <v>2</v>
      </c>
      <c r="I239" s="222"/>
      <c r="J239" s="223">
        <f>ROUND(I239*H239,2)</f>
        <v>0</v>
      </c>
      <c r="K239" s="219" t="s">
        <v>132</v>
      </c>
      <c r="L239" s="70"/>
      <c r="M239" s="224" t="s">
        <v>21</v>
      </c>
      <c r="N239" s="225" t="s">
        <v>41</v>
      </c>
      <c r="O239" s="45"/>
      <c r="P239" s="226">
        <f>O239*H239</f>
        <v>0</v>
      </c>
      <c r="Q239" s="226">
        <v>0.00021000000000000001</v>
      </c>
      <c r="R239" s="226">
        <f>Q239*H239</f>
        <v>0.00042000000000000002</v>
      </c>
      <c r="S239" s="226">
        <v>0</v>
      </c>
      <c r="T239" s="227">
        <f>S239*H239</f>
        <v>0</v>
      </c>
      <c r="AR239" s="22" t="s">
        <v>193</v>
      </c>
      <c r="AT239" s="22" t="s">
        <v>128</v>
      </c>
      <c r="AU239" s="22" t="s">
        <v>80</v>
      </c>
      <c r="AY239" s="22" t="s">
        <v>127</v>
      </c>
      <c r="BE239" s="228">
        <f>IF(N239="základní",J239,0)</f>
        <v>0</v>
      </c>
      <c r="BF239" s="228">
        <f>IF(N239="snížená",J239,0)</f>
        <v>0</v>
      </c>
      <c r="BG239" s="228">
        <f>IF(N239="zákl. přenesená",J239,0)</f>
        <v>0</v>
      </c>
      <c r="BH239" s="228">
        <f>IF(N239="sníž. přenesená",J239,0)</f>
        <v>0</v>
      </c>
      <c r="BI239" s="228">
        <f>IF(N239="nulová",J239,0)</f>
        <v>0</v>
      </c>
      <c r="BJ239" s="22" t="s">
        <v>78</v>
      </c>
      <c r="BK239" s="228">
        <f>ROUND(I239*H239,2)</f>
        <v>0</v>
      </c>
      <c r="BL239" s="22" t="s">
        <v>193</v>
      </c>
      <c r="BM239" s="22" t="s">
        <v>495</v>
      </c>
    </row>
    <row r="240" s="1" customFormat="1" ht="25.5" customHeight="1">
      <c r="B240" s="44"/>
      <c r="C240" s="217" t="s">
        <v>496</v>
      </c>
      <c r="D240" s="217" t="s">
        <v>128</v>
      </c>
      <c r="E240" s="218" t="s">
        <v>497</v>
      </c>
      <c r="F240" s="219" t="s">
        <v>498</v>
      </c>
      <c r="G240" s="220" t="s">
        <v>237</v>
      </c>
      <c r="H240" s="221">
        <v>1</v>
      </c>
      <c r="I240" s="222"/>
      <c r="J240" s="223">
        <f>ROUND(I240*H240,2)</f>
        <v>0</v>
      </c>
      <c r="K240" s="219" t="s">
        <v>132</v>
      </c>
      <c r="L240" s="70"/>
      <c r="M240" s="224" t="s">
        <v>21</v>
      </c>
      <c r="N240" s="225" t="s">
        <v>41</v>
      </c>
      <c r="O240" s="45"/>
      <c r="P240" s="226">
        <f>O240*H240</f>
        <v>0</v>
      </c>
      <c r="Q240" s="226">
        <v>0.00107</v>
      </c>
      <c r="R240" s="226">
        <f>Q240*H240</f>
        <v>0.00107</v>
      </c>
      <c r="S240" s="226">
        <v>0</v>
      </c>
      <c r="T240" s="227">
        <f>S240*H240</f>
        <v>0</v>
      </c>
      <c r="AR240" s="22" t="s">
        <v>193</v>
      </c>
      <c r="AT240" s="22" t="s">
        <v>128</v>
      </c>
      <c r="AU240" s="22" t="s">
        <v>80</v>
      </c>
      <c r="AY240" s="22" t="s">
        <v>127</v>
      </c>
      <c r="BE240" s="228">
        <f>IF(N240="základní",J240,0)</f>
        <v>0</v>
      </c>
      <c r="BF240" s="228">
        <f>IF(N240="snížená",J240,0)</f>
        <v>0</v>
      </c>
      <c r="BG240" s="228">
        <f>IF(N240="zákl. přenesená",J240,0)</f>
        <v>0</v>
      </c>
      <c r="BH240" s="228">
        <f>IF(N240="sníž. přenesená",J240,0)</f>
        <v>0</v>
      </c>
      <c r="BI240" s="228">
        <f>IF(N240="nulová",J240,0)</f>
        <v>0</v>
      </c>
      <c r="BJ240" s="22" t="s">
        <v>78</v>
      </c>
      <c r="BK240" s="228">
        <f>ROUND(I240*H240,2)</f>
        <v>0</v>
      </c>
      <c r="BL240" s="22" t="s">
        <v>193</v>
      </c>
      <c r="BM240" s="22" t="s">
        <v>499</v>
      </c>
    </row>
    <row r="241" s="1" customFormat="1" ht="25.5" customHeight="1">
      <c r="B241" s="44"/>
      <c r="C241" s="217" t="s">
        <v>500</v>
      </c>
      <c r="D241" s="217" t="s">
        <v>128</v>
      </c>
      <c r="E241" s="218" t="s">
        <v>501</v>
      </c>
      <c r="F241" s="219" t="s">
        <v>502</v>
      </c>
      <c r="G241" s="220" t="s">
        <v>237</v>
      </c>
      <c r="H241" s="221">
        <v>3</v>
      </c>
      <c r="I241" s="222"/>
      <c r="J241" s="223">
        <f>ROUND(I241*H241,2)</f>
        <v>0</v>
      </c>
      <c r="K241" s="219" t="s">
        <v>132</v>
      </c>
      <c r="L241" s="70"/>
      <c r="M241" s="224" t="s">
        <v>21</v>
      </c>
      <c r="N241" s="225" t="s">
        <v>41</v>
      </c>
      <c r="O241" s="45"/>
      <c r="P241" s="226">
        <f>O241*H241</f>
        <v>0</v>
      </c>
      <c r="Q241" s="226">
        <v>0.0016800000000000001</v>
      </c>
      <c r="R241" s="226">
        <f>Q241*H241</f>
        <v>0.0050400000000000002</v>
      </c>
      <c r="S241" s="226">
        <v>0</v>
      </c>
      <c r="T241" s="227">
        <f>S241*H241</f>
        <v>0</v>
      </c>
      <c r="AR241" s="22" t="s">
        <v>193</v>
      </c>
      <c r="AT241" s="22" t="s">
        <v>128</v>
      </c>
      <c r="AU241" s="22" t="s">
        <v>80</v>
      </c>
      <c r="AY241" s="22" t="s">
        <v>127</v>
      </c>
      <c r="BE241" s="228">
        <f>IF(N241="základní",J241,0)</f>
        <v>0</v>
      </c>
      <c r="BF241" s="228">
        <f>IF(N241="snížená",J241,0)</f>
        <v>0</v>
      </c>
      <c r="BG241" s="228">
        <f>IF(N241="zákl. přenesená",J241,0)</f>
        <v>0</v>
      </c>
      <c r="BH241" s="228">
        <f>IF(N241="sníž. přenesená",J241,0)</f>
        <v>0</v>
      </c>
      <c r="BI241" s="228">
        <f>IF(N241="nulová",J241,0)</f>
        <v>0</v>
      </c>
      <c r="BJ241" s="22" t="s">
        <v>78</v>
      </c>
      <c r="BK241" s="228">
        <f>ROUND(I241*H241,2)</f>
        <v>0</v>
      </c>
      <c r="BL241" s="22" t="s">
        <v>193</v>
      </c>
      <c r="BM241" s="22" t="s">
        <v>503</v>
      </c>
    </row>
    <row r="242" s="1" customFormat="1" ht="25.5" customHeight="1">
      <c r="B242" s="44"/>
      <c r="C242" s="217" t="s">
        <v>504</v>
      </c>
      <c r="D242" s="217" t="s">
        <v>128</v>
      </c>
      <c r="E242" s="218" t="s">
        <v>505</v>
      </c>
      <c r="F242" s="219" t="s">
        <v>506</v>
      </c>
      <c r="G242" s="220" t="s">
        <v>237</v>
      </c>
      <c r="H242" s="221">
        <v>1</v>
      </c>
      <c r="I242" s="222"/>
      <c r="J242" s="223">
        <f>ROUND(I242*H242,2)</f>
        <v>0</v>
      </c>
      <c r="K242" s="219" t="s">
        <v>132</v>
      </c>
      <c r="L242" s="70"/>
      <c r="M242" s="224" t="s">
        <v>21</v>
      </c>
      <c r="N242" s="225" t="s">
        <v>41</v>
      </c>
      <c r="O242" s="45"/>
      <c r="P242" s="226">
        <f>O242*H242</f>
        <v>0</v>
      </c>
      <c r="Q242" s="226">
        <v>0.0043200000000000001</v>
      </c>
      <c r="R242" s="226">
        <f>Q242*H242</f>
        <v>0.0043200000000000001</v>
      </c>
      <c r="S242" s="226">
        <v>0</v>
      </c>
      <c r="T242" s="227">
        <f>S242*H242</f>
        <v>0</v>
      </c>
      <c r="AR242" s="22" t="s">
        <v>193</v>
      </c>
      <c r="AT242" s="22" t="s">
        <v>128</v>
      </c>
      <c r="AU242" s="22" t="s">
        <v>80</v>
      </c>
      <c r="AY242" s="22" t="s">
        <v>127</v>
      </c>
      <c r="BE242" s="228">
        <f>IF(N242="základní",J242,0)</f>
        <v>0</v>
      </c>
      <c r="BF242" s="228">
        <f>IF(N242="snížená",J242,0)</f>
        <v>0</v>
      </c>
      <c r="BG242" s="228">
        <f>IF(N242="zákl. přenesená",J242,0)</f>
        <v>0</v>
      </c>
      <c r="BH242" s="228">
        <f>IF(N242="sníž. přenesená",J242,0)</f>
        <v>0</v>
      </c>
      <c r="BI242" s="228">
        <f>IF(N242="nulová",J242,0)</f>
        <v>0</v>
      </c>
      <c r="BJ242" s="22" t="s">
        <v>78</v>
      </c>
      <c r="BK242" s="228">
        <f>ROUND(I242*H242,2)</f>
        <v>0</v>
      </c>
      <c r="BL242" s="22" t="s">
        <v>193</v>
      </c>
      <c r="BM242" s="22" t="s">
        <v>507</v>
      </c>
    </row>
    <row r="243" s="1" customFormat="1" ht="25.5" customHeight="1">
      <c r="B243" s="44"/>
      <c r="C243" s="217" t="s">
        <v>508</v>
      </c>
      <c r="D243" s="217" t="s">
        <v>128</v>
      </c>
      <c r="E243" s="218" t="s">
        <v>509</v>
      </c>
      <c r="F243" s="219" t="s">
        <v>510</v>
      </c>
      <c r="G243" s="220" t="s">
        <v>237</v>
      </c>
      <c r="H243" s="221">
        <v>11</v>
      </c>
      <c r="I243" s="222"/>
      <c r="J243" s="223">
        <f>ROUND(I243*H243,2)</f>
        <v>0</v>
      </c>
      <c r="K243" s="219" t="s">
        <v>132</v>
      </c>
      <c r="L243" s="70"/>
      <c r="M243" s="224" t="s">
        <v>21</v>
      </c>
      <c r="N243" s="225" t="s">
        <v>41</v>
      </c>
      <c r="O243" s="45"/>
      <c r="P243" s="226">
        <f>O243*H243</f>
        <v>0</v>
      </c>
      <c r="Q243" s="226">
        <v>0.00027</v>
      </c>
      <c r="R243" s="226">
        <f>Q243*H243</f>
        <v>0.00297</v>
      </c>
      <c r="S243" s="226">
        <v>0</v>
      </c>
      <c r="T243" s="227">
        <f>S243*H243</f>
        <v>0</v>
      </c>
      <c r="AR243" s="22" t="s">
        <v>193</v>
      </c>
      <c r="AT243" s="22" t="s">
        <v>128</v>
      </c>
      <c r="AU243" s="22" t="s">
        <v>80</v>
      </c>
      <c r="AY243" s="22" t="s">
        <v>127</v>
      </c>
      <c r="BE243" s="228">
        <f>IF(N243="základní",J243,0)</f>
        <v>0</v>
      </c>
      <c r="BF243" s="228">
        <f>IF(N243="snížená",J243,0)</f>
        <v>0</v>
      </c>
      <c r="BG243" s="228">
        <f>IF(N243="zákl. přenesená",J243,0)</f>
        <v>0</v>
      </c>
      <c r="BH243" s="228">
        <f>IF(N243="sníž. přenesená",J243,0)</f>
        <v>0</v>
      </c>
      <c r="BI243" s="228">
        <f>IF(N243="nulová",J243,0)</f>
        <v>0</v>
      </c>
      <c r="BJ243" s="22" t="s">
        <v>78</v>
      </c>
      <c r="BK243" s="228">
        <f>ROUND(I243*H243,2)</f>
        <v>0</v>
      </c>
      <c r="BL243" s="22" t="s">
        <v>193</v>
      </c>
      <c r="BM243" s="22" t="s">
        <v>511</v>
      </c>
    </row>
    <row r="244" s="1" customFormat="1" ht="25.5" customHeight="1">
      <c r="B244" s="44"/>
      <c r="C244" s="217" t="s">
        <v>512</v>
      </c>
      <c r="D244" s="217" t="s">
        <v>128</v>
      </c>
      <c r="E244" s="218" t="s">
        <v>513</v>
      </c>
      <c r="F244" s="219" t="s">
        <v>514</v>
      </c>
      <c r="G244" s="220" t="s">
        <v>237</v>
      </c>
      <c r="H244" s="221">
        <v>12</v>
      </c>
      <c r="I244" s="222"/>
      <c r="J244" s="223">
        <f>ROUND(I244*H244,2)</f>
        <v>0</v>
      </c>
      <c r="K244" s="219" t="s">
        <v>132</v>
      </c>
      <c r="L244" s="70"/>
      <c r="M244" s="224" t="s">
        <v>21</v>
      </c>
      <c r="N244" s="225" t="s">
        <v>41</v>
      </c>
      <c r="O244" s="45"/>
      <c r="P244" s="226">
        <f>O244*H244</f>
        <v>0</v>
      </c>
      <c r="Q244" s="226">
        <v>0.00040000000000000002</v>
      </c>
      <c r="R244" s="226">
        <f>Q244*H244</f>
        <v>0.0048000000000000004</v>
      </c>
      <c r="S244" s="226">
        <v>0</v>
      </c>
      <c r="T244" s="227">
        <f>S244*H244</f>
        <v>0</v>
      </c>
      <c r="AR244" s="22" t="s">
        <v>193</v>
      </c>
      <c r="AT244" s="22" t="s">
        <v>128</v>
      </c>
      <c r="AU244" s="22" t="s">
        <v>80</v>
      </c>
      <c r="AY244" s="22" t="s">
        <v>127</v>
      </c>
      <c r="BE244" s="228">
        <f>IF(N244="základní",J244,0)</f>
        <v>0</v>
      </c>
      <c r="BF244" s="228">
        <f>IF(N244="snížená",J244,0)</f>
        <v>0</v>
      </c>
      <c r="BG244" s="228">
        <f>IF(N244="zákl. přenesená",J244,0)</f>
        <v>0</v>
      </c>
      <c r="BH244" s="228">
        <f>IF(N244="sníž. přenesená",J244,0)</f>
        <v>0</v>
      </c>
      <c r="BI244" s="228">
        <f>IF(N244="nulová",J244,0)</f>
        <v>0</v>
      </c>
      <c r="BJ244" s="22" t="s">
        <v>78</v>
      </c>
      <c r="BK244" s="228">
        <f>ROUND(I244*H244,2)</f>
        <v>0</v>
      </c>
      <c r="BL244" s="22" t="s">
        <v>193</v>
      </c>
      <c r="BM244" s="22" t="s">
        <v>515</v>
      </c>
    </row>
    <row r="245" s="1" customFormat="1" ht="25.5" customHeight="1">
      <c r="B245" s="44"/>
      <c r="C245" s="217" t="s">
        <v>516</v>
      </c>
      <c r="D245" s="217" t="s">
        <v>128</v>
      </c>
      <c r="E245" s="218" t="s">
        <v>517</v>
      </c>
      <c r="F245" s="219" t="s">
        <v>518</v>
      </c>
      <c r="G245" s="220" t="s">
        <v>237</v>
      </c>
      <c r="H245" s="221">
        <v>2</v>
      </c>
      <c r="I245" s="222"/>
      <c r="J245" s="223">
        <f>ROUND(I245*H245,2)</f>
        <v>0</v>
      </c>
      <c r="K245" s="219" t="s">
        <v>132</v>
      </c>
      <c r="L245" s="70"/>
      <c r="M245" s="224" t="s">
        <v>21</v>
      </c>
      <c r="N245" s="225" t="s">
        <v>41</v>
      </c>
      <c r="O245" s="45"/>
      <c r="P245" s="226">
        <f>O245*H245</f>
        <v>0</v>
      </c>
      <c r="Q245" s="226">
        <v>0.00080000000000000004</v>
      </c>
      <c r="R245" s="226">
        <f>Q245*H245</f>
        <v>0.0016000000000000001</v>
      </c>
      <c r="S245" s="226">
        <v>0</v>
      </c>
      <c r="T245" s="227">
        <f>S245*H245</f>
        <v>0</v>
      </c>
      <c r="AR245" s="22" t="s">
        <v>193</v>
      </c>
      <c r="AT245" s="22" t="s">
        <v>128</v>
      </c>
      <c r="AU245" s="22" t="s">
        <v>80</v>
      </c>
      <c r="AY245" s="22" t="s">
        <v>127</v>
      </c>
      <c r="BE245" s="228">
        <f>IF(N245="základní",J245,0)</f>
        <v>0</v>
      </c>
      <c r="BF245" s="228">
        <f>IF(N245="snížená",J245,0)</f>
        <v>0</v>
      </c>
      <c r="BG245" s="228">
        <f>IF(N245="zákl. přenesená",J245,0)</f>
        <v>0</v>
      </c>
      <c r="BH245" s="228">
        <f>IF(N245="sníž. přenesená",J245,0)</f>
        <v>0</v>
      </c>
      <c r="BI245" s="228">
        <f>IF(N245="nulová",J245,0)</f>
        <v>0</v>
      </c>
      <c r="BJ245" s="22" t="s">
        <v>78</v>
      </c>
      <c r="BK245" s="228">
        <f>ROUND(I245*H245,2)</f>
        <v>0</v>
      </c>
      <c r="BL245" s="22" t="s">
        <v>193</v>
      </c>
      <c r="BM245" s="22" t="s">
        <v>519</v>
      </c>
    </row>
    <row r="246" s="1" customFormat="1" ht="25.5" customHeight="1">
      <c r="B246" s="44"/>
      <c r="C246" s="217" t="s">
        <v>520</v>
      </c>
      <c r="D246" s="217" t="s">
        <v>128</v>
      </c>
      <c r="E246" s="218" t="s">
        <v>521</v>
      </c>
      <c r="F246" s="219" t="s">
        <v>522</v>
      </c>
      <c r="G246" s="220" t="s">
        <v>237</v>
      </c>
      <c r="H246" s="221">
        <v>1</v>
      </c>
      <c r="I246" s="222"/>
      <c r="J246" s="223">
        <f>ROUND(I246*H246,2)</f>
        <v>0</v>
      </c>
      <c r="K246" s="219" t="s">
        <v>132</v>
      </c>
      <c r="L246" s="70"/>
      <c r="M246" s="224" t="s">
        <v>21</v>
      </c>
      <c r="N246" s="225" t="s">
        <v>41</v>
      </c>
      <c r="O246" s="45"/>
      <c r="P246" s="226">
        <f>O246*H246</f>
        <v>0</v>
      </c>
      <c r="Q246" s="226">
        <v>0.0011999999999999999</v>
      </c>
      <c r="R246" s="226">
        <f>Q246*H246</f>
        <v>0.0011999999999999999</v>
      </c>
      <c r="S246" s="226">
        <v>0</v>
      </c>
      <c r="T246" s="227">
        <f>S246*H246</f>
        <v>0</v>
      </c>
      <c r="AR246" s="22" t="s">
        <v>193</v>
      </c>
      <c r="AT246" s="22" t="s">
        <v>128</v>
      </c>
      <c r="AU246" s="22" t="s">
        <v>80</v>
      </c>
      <c r="AY246" s="22" t="s">
        <v>127</v>
      </c>
      <c r="BE246" s="228">
        <f>IF(N246="základní",J246,0)</f>
        <v>0</v>
      </c>
      <c r="BF246" s="228">
        <f>IF(N246="snížená",J246,0)</f>
        <v>0</v>
      </c>
      <c r="BG246" s="228">
        <f>IF(N246="zákl. přenesená",J246,0)</f>
        <v>0</v>
      </c>
      <c r="BH246" s="228">
        <f>IF(N246="sníž. přenesená",J246,0)</f>
        <v>0</v>
      </c>
      <c r="BI246" s="228">
        <f>IF(N246="nulová",J246,0)</f>
        <v>0</v>
      </c>
      <c r="BJ246" s="22" t="s">
        <v>78</v>
      </c>
      <c r="BK246" s="228">
        <f>ROUND(I246*H246,2)</f>
        <v>0</v>
      </c>
      <c r="BL246" s="22" t="s">
        <v>193</v>
      </c>
      <c r="BM246" s="22" t="s">
        <v>523</v>
      </c>
    </row>
    <row r="247" s="1" customFormat="1" ht="25.5" customHeight="1">
      <c r="B247" s="44"/>
      <c r="C247" s="217" t="s">
        <v>524</v>
      </c>
      <c r="D247" s="217" t="s">
        <v>128</v>
      </c>
      <c r="E247" s="218" t="s">
        <v>525</v>
      </c>
      <c r="F247" s="219" t="s">
        <v>526</v>
      </c>
      <c r="G247" s="220" t="s">
        <v>237</v>
      </c>
      <c r="H247" s="221">
        <v>5</v>
      </c>
      <c r="I247" s="222"/>
      <c r="J247" s="223">
        <f>ROUND(I247*H247,2)</f>
        <v>0</v>
      </c>
      <c r="K247" s="219" t="s">
        <v>132</v>
      </c>
      <c r="L247" s="70"/>
      <c r="M247" s="224" t="s">
        <v>21</v>
      </c>
      <c r="N247" s="225" t="s">
        <v>41</v>
      </c>
      <c r="O247" s="45"/>
      <c r="P247" s="226">
        <f>O247*H247</f>
        <v>0</v>
      </c>
      <c r="Q247" s="226">
        <v>0.00182</v>
      </c>
      <c r="R247" s="226">
        <f>Q247*H247</f>
        <v>0.0091000000000000004</v>
      </c>
      <c r="S247" s="226">
        <v>0</v>
      </c>
      <c r="T247" s="227">
        <f>S247*H247</f>
        <v>0</v>
      </c>
      <c r="AR247" s="22" t="s">
        <v>193</v>
      </c>
      <c r="AT247" s="22" t="s">
        <v>128</v>
      </c>
      <c r="AU247" s="22" t="s">
        <v>80</v>
      </c>
      <c r="AY247" s="22" t="s">
        <v>127</v>
      </c>
      <c r="BE247" s="228">
        <f>IF(N247="základní",J247,0)</f>
        <v>0</v>
      </c>
      <c r="BF247" s="228">
        <f>IF(N247="snížená",J247,0)</f>
        <v>0</v>
      </c>
      <c r="BG247" s="228">
        <f>IF(N247="zákl. přenesená",J247,0)</f>
        <v>0</v>
      </c>
      <c r="BH247" s="228">
        <f>IF(N247="sníž. přenesená",J247,0)</f>
        <v>0</v>
      </c>
      <c r="BI247" s="228">
        <f>IF(N247="nulová",J247,0)</f>
        <v>0</v>
      </c>
      <c r="BJ247" s="22" t="s">
        <v>78</v>
      </c>
      <c r="BK247" s="228">
        <f>ROUND(I247*H247,2)</f>
        <v>0</v>
      </c>
      <c r="BL247" s="22" t="s">
        <v>193</v>
      </c>
      <c r="BM247" s="22" t="s">
        <v>527</v>
      </c>
    </row>
    <row r="248" s="1" customFormat="1" ht="25.5" customHeight="1">
      <c r="B248" s="44"/>
      <c r="C248" s="217" t="s">
        <v>528</v>
      </c>
      <c r="D248" s="217" t="s">
        <v>128</v>
      </c>
      <c r="E248" s="218" t="s">
        <v>529</v>
      </c>
      <c r="F248" s="219" t="s">
        <v>530</v>
      </c>
      <c r="G248" s="220" t="s">
        <v>131</v>
      </c>
      <c r="H248" s="221">
        <v>759</v>
      </c>
      <c r="I248" s="222"/>
      <c r="J248" s="223">
        <f>ROUND(I248*H248,2)</f>
        <v>0</v>
      </c>
      <c r="K248" s="219" t="s">
        <v>132</v>
      </c>
      <c r="L248" s="70"/>
      <c r="M248" s="224" t="s">
        <v>21</v>
      </c>
      <c r="N248" s="225" t="s">
        <v>41</v>
      </c>
      <c r="O248" s="45"/>
      <c r="P248" s="226">
        <f>O248*H248</f>
        <v>0</v>
      </c>
      <c r="Q248" s="226">
        <v>0.00019000000000000001</v>
      </c>
      <c r="R248" s="226">
        <f>Q248*H248</f>
        <v>0.14421000000000001</v>
      </c>
      <c r="S248" s="226">
        <v>0</v>
      </c>
      <c r="T248" s="227">
        <f>S248*H248</f>
        <v>0</v>
      </c>
      <c r="AR248" s="22" t="s">
        <v>193</v>
      </c>
      <c r="AT248" s="22" t="s">
        <v>128</v>
      </c>
      <c r="AU248" s="22" t="s">
        <v>80</v>
      </c>
      <c r="AY248" s="22" t="s">
        <v>127</v>
      </c>
      <c r="BE248" s="228">
        <f>IF(N248="základní",J248,0)</f>
        <v>0</v>
      </c>
      <c r="BF248" s="228">
        <f>IF(N248="snížená",J248,0)</f>
        <v>0</v>
      </c>
      <c r="BG248" s="228">
        <f>IF(N248="zákl. přenesená",J248,0)</f>
        <v>0</v>
      </c>
      <c r="BH248" s="228">
        <f>IF(N248="sníž. přenesená",J248,0)</f>
        <v>0</v>
      </c>
      <c r="BI248" s="228">
        <f>IF(N248="nulová",J248,0)</f>
        <v>0</v>
      </c>
      <c r="BJ248" s="22" t="s">
        <v>78</v>
      </c>
      <c r="BK248" s="228">
        <f>ROUND(I248*H248,2)</f>
        <v>0</v>
      </c>
      <c r="BL248" s="22" t="s">
        <v>193</v>
      </c>
      <c r="BM248" s="22" t="s">
        <v>531</v>
      </c>
    </row>
    <row r="249" s="1" customFormat="1">
      <c r="B249" s="44"/>
      <c r="C249" s="72"/>
      <c r="D249" s="231" t="s">
        <v>154</v>
      </c>
      <c r="E249" s="72"/>
      <c r="F249" s="232" t="s">
        <v>532</v>
      </c>
      <c r="G249" s="72"/>
      <c r="H249" s="72"/>
      <c r="I249" s="189"/>
      <c r="J249" s="72"/>
      <c r="K249" s="72"/>
      <c r="L249" s="70"/>
      <c r="M249" s="233"/>
      <c r="N249" s="45"/>
      <c r="O249" s="45"/>
      <c r="P249" s="45"/>
      <c r="Q249" s="45"/>
      <c r="R249" s="45"/>
      <c r="S249" s="45"/>
      <c r="T249" s="93"/>
      <c r="AT249" s="22" t="s">
        <v>154</v>
      </c>
      <c r="AU249" s="22" t="s">
        <v>80</v>
      </c>
    </row>
    <row r="250" s="1" customFormat="1" ht="25.5" customHeight="1">
      <c r="B250" s="44"/>
      <c r="C250" s="217" t="s">
        <v>533</v>
      </c>
      <c r="D250" s="217" t="s">
        <v>128</v>
      </c>
      <c r="E250" s="218" t="s">
        <v>534</v>
      </c>
      <c r="F250" s="219" t="s">
        <v>535</v>
      </c>
      <c r="G250" s="220" t="s">
        <v>131</v>
      </c>
      <c r="H250" s="221">
        <v>56</v>
      </c>
      <c r="I250" s="222"/>
      <c r="J250" s="223">
        <f>ROUND(I250*H250,2)</f>
        <v>0</v>
      </c>
      <c r="K250" s="219" t="s">
        <v>132</v>
      </c>
      <c r="L250" s="70"/>
      <c r="M250" s="224" t="s">
        <v>21</v>
      </c>
      <c r="N250" s="225" t="s">
        <v>41</v>
      </c>
      <c r="O250" s="45"/>
      <c r="P250" s="226">
        <f>O250*H250</f>
        <v>0</v>
      </c>
      <c r="Q250" s="226">
        <v>0.00035</v>
      </c>
      <c r="R250" s="226">
        <f>Q250*H250</f>
        <v>0.019599999999999999</v>
      </c>
      <c r="S250" s="226">
        <v>0</v>
      </c>
      <c r="T250" s="227">
        <f>S250*H250</f>
        <v>0</v>
      </c>
      <c r="AR250" s="22" t="s">
        <v>193</v>
      </c>
      <c r="AT250" s="22" t="s">
        <v>128</v>
      </c>
      <c r="AU250" s="22" t="s">
        <v>80</v>
      </c>
      <c r="AY250" s="22" t="s">
        <v>127</v>
      </c>
      <c r="BE250" s="228">
        <f>IF(N250="základní",J250,0)</f>
        <v>0</v>
      </c>
      <c r="BF250" s="228">
        <f>IF(N250="snížená",J250,0)</f>
        <v>0</v>
      </c>
      <c r="BG250" s="228">
        <f>IF(N250="zákl. přenesená",J250,0)</f>
        <v>0</v>
      </c>
      <c r="BH250" s="228">
        <f>IF(N250="sníž. přenesená",J250,0)</f>
        <v>0</v>
      </c>
      <c r="BI250" s="228">
        <f>IF(N250="nulová",J250,0)</f>
        <v>0</v>
      </c>
      <c r="BJ250" s="22" t="s">
        <v>78</v>
      </c>
      <c r="BK250" s="228">
        <f>ROUND(I250*H250,2)</f>
        <v>0</v>
      </c>
      <c r="BL250" s="22" t="s">
        <v>193</v>
      </c>
      <c r="BM250" s="22" t="s">
        <v>536</v>
      </c>
    </row>
    <row r="251" s="1" customFormat="1">
      <c r="B251" s="44"/>
      <c r="C251" s="72"/>
      <c r="D251" s="231" t="s">
        <v>154</v>
      </c>
      <c r="E251" s="72"/>
      <c r="F251" s="232" t="s">
        <v>532</v>
      </c>
      <c r="G251" s="72"/>
      <c r="H251" s="72"/>
      <c r="I251" s="189"/>
      <c r="J251" s="72"/>
      <c r="K251" s="72"/>
      <c r="L251" s="70"/>
      <c r="M251" s="233"/>
      <c r="N251" s="45"/>
      <c r="O251" s="45"/>
      <c r="P251" s="45"/>
      <c r="Q251" s="45"/>
      <c r="R251" s="45"/>
      <c r="S251" s="45"/>
      <c r="T251" s="93"/>
      <c r="AT251" s="22" t="s">
        <v>154</v>
      </c>
      <c r="AU251" s="22" t="s">
        <v>80</v>
      </c>
    </row>
    <row r="252" s="1" customFormat="1" ht="25.5" customHeight="1">
      <c r="B252" s="44"/>
      <c r="C252" s="217" t="s">
        <v>537</v>
      </c>
      <c r="D252" s="217" t="s">
        <v>128</v>
      </c>
      <c r="E252" s="218" t="s">
        <v>538</v>
      </c>
      <c r="F252" s="219" t="s">
        <v>539</v>
      </c>
      <c r="G252" s="220" t="s">
        <v>131</v>
      </c>
      <c r="H252" s="221">
        <v>815</v>
      </c>
      <c r="I252" s="222"/>
      <c r="J252" s="223">
        <f>ROUND(I252*H252,2)</f>
        <v>0</v>
      </c>
      <c r="K252" s="219" t="s">
        <v>132</v>
      </c>
      <c r="L252" s="70"/>
      <c r="M252" s="224" t="s">
        <v>21</v>
      </c>
      <c r="N252" s="225" t="s">
        <v>41</v>
      </c>
      <c r="O252" s="45"/>
      <c r="P252" s="226">
        <f>O252*H252</f>
        <v>0</v>
      </c>
      <c r="Q252" s="226">
        <v>1.0000000000000001E-05</v>
      </c>
      <c r="R252" s="226">
        <f>Q252*H252</f>
        <v>0.008150000000000001</v>
      </c>
      <c r="S252" s="226">
        <v>0</v>
      </c>
      <c r="T252" s="227">
        <f>S252*H252</f>
        <v>0</v>
      </c>
      <c r="AR252" s="22" t="s">
        <v>193</v>
      </c>
      <c r="AT252" s="22" t="s">
        <v>128</v>
      </c>
      <c r="AU252" s="22" t="s">
        <v>80</v>
      </c>
      <c r="AY252" s="22" t="s">
        <v>127</v>
      </c>
      <c r="BE252" s="228">
        <f>IF(N252="základní",J252,0)</f>
        <v>0</v>
      </c>
      <c r="BF252" s="228">
        <f>IF(N252="snížená",J252,0)</f>
        <v>0</v>
      </c>
      <c r="BG252" s="228">
        <f>IF(N252="zákl. přenesená",J252,0)</f>
        <v>0</v>
      </c>
      <c r="BH252" s="228">
        <f>IF(N252="sníž. přenesená",J252,0)</f>
        <v>0</v>
      </c>
      <c r="BI252" s="228">
        <f>IF(N252="nulová",J252,0)</f>
        <v>0</v>
      </c>
      <c r="BJ252" s="22" t="s">
        <v>78</v>
      </c>
      <c r="BK252" s="228">
        <f>ROUND(I252*H252,2)</f>
        <v>0</v>
      </c>
      <c r="BL252" s="22" t="s">
        <v>193</v>
      </c>
      <c r="BM252" s="22" t="s">
        <v>540</v>
      </c>
    </row>
    <row r="253" s="1" customFormat="1">
      <c r="B253" s="44"/>
      <c r="C253" s="72"/>
      <c r="D253" s="231" t="s">
        <v>154</v>
      </c>
      <c r="E253" s="72"/>
      <c r="F253" s="232" t="s">
        <v>532</v>
      </c>
      <c r="G253" s="72"/>
      <c r="H253" s="72"/>
      <c r="I253" s="189"/>
      <c r="J253" s="72"/>
      <c r="K253" s="72"/>
      <c r="L253" s="70"/>
      <c r="M253" s="233"/>
      <c r="N253" s="45"/>
      <c r="O253" s="45"/>
      <c r="P253" s="45"/>
      <c r="Q253" s="45"/>
      <c r="R253" s="45"/>
      <c r="S253" s="45"/>
      <c r="T253" s="93"/>
      <c r="AT253" s="22" t="s">
        <v>154</v>
      </c>
      <c r="AU253" s="22" t="s">
        <v>80</v>
      </c>
    </row>
    <row r="254" s="1" customFormat="1" ht="25.5" customHeight="1">
      <c r="B254" s="44"/>
      <c r="C254" s="217" t="s">
        <v>541</v>
      </c>
      <c r="D254" s="217" t="s">
        <v>128</v>
      </c>
      <c r="E254" s="218" t="s">
        <v>542</v>
      </c>
      <c r="F254" s="219" t="s">
        <v>543</v>
      </c>
      <c r="G254" s="220" t="s">
        <v>169</v>
      </c>
      <c r="H254" s="221">
        <v>3.8109999999999999</v>
      </c>
      <c r="I254" s="222"/>
      <c r="J254" s="223">
        <f>ROUND(I254*H254,2)</f>
        <v>0</v>
      </c>
      <c r="K254" s="219" t="s">
        <v>132</v>
      </c>
      <c r="L254" s="70"/>
      <c r="M254" s="224" t="s">
        <v>21</v>
      </c>
      <c r="N254" s="225" t="s">
        <v>41</v>
      </c>
      <c r="O254" s="45"/>
      <c r="P254" s="226">
        <f>O254*H254</f>
        <v>0</v>
      </c>
      <c r="Q254" s="226">
        <v>0</v>
      </c>
      <c r="R254" s="226">
        <f>Q254*H254</f>
        <v>0</v>
      </c>
      <c r="S254" s="226">
        <v>0</v>
      </c>
      <c r="T254" s="227">
        <f>S254*H254</f>
        <v>0</v>
      </c>
      <c r="AR254" s="22" t="s">
        <v>193</v>
      </c>
      <c r="AT254" s="22" t="s">
        <v>128</v>
      </c>
      <c r="AU254" s="22" t="s">
        <v>80</v>
      </c>
      <c r="AY254" s="22" t="s">
        <v>127</v>
      </c>
      <c r="BE254" s="228">
        <f>IF(N254="základní",J254,0)</f>
        <v>0</v>
      </c>
      <c r="BF254" s="228">
        <f>IF(N254="snížená",J254,0)</f>
        <v>0</v>
      </c>
      <c r="BG254" s="228">
        <f>IF(N254="zákl. přenesená",J254,0)</f>
        <v>0</v>
      </c>
      <c r="BH254" s="228">
        <f>IF(N254="sníž. přenesená",J254,0)</f>
        <v>0</v>
      </c>
      <c r="BI254" s="228">
        <f>IF(N254="nulová",J254,0)</f>
        <v>0</v>
      </c>
      <c r="BJ254" s="22" t="s">
        <v>78</v>
      </c>
      <c r="BK254" s="228">
        <f>ROUND(I254*H254,2)</f>
        <v>0</v>
      </c>
      <c r="BL254" s="22" t="s">
        <v>193</v>
      </c>
      <c r="BM254" s="22" t="s">
        <v>544</v>
      </c>
    </row>
    <row r="255" s="1" customFormat="1" ht="38.25" customHeight="1">
      <c r="B255" s="44"/>
      <c r="C255" s="217" t="s">
        <v>545</v>
      </c>
      <c r="D255" s="217" t="s">
        <v>128</v>
      </c>
      <c r="E255" s="218" t="s">
        <v>546</v>
      </c>
      <c r="F255" s="219" t="s">
        <v>547</v>
      </c>
      <c r="G255" s="220" t="s">
        <v>169</v>
      </c>
      <c r="H255" s="221">
        <v>3.149</v>
      </c>
      <c r="I255" s="222"/>
      <c r="J255" s="223">
        <f>ROUND(I255*H255,2)</f>
        <v>0</v>
      </c>
      <c r="K255" s="219" t="s">
        <v>132</v>
      </c>
      <c r="L255" s="70"/>
      <c r="M255" s="224" t="s">
        <v>21</v>
      </c>
      <c r="N255" s="225" t="s">
        <v>41</v>
      </c>
      <c r="O255" s="45"/>
      <c r="P255" s="226">
        <f>O255*H255</f>
        <v>0</v>
      </c>
      <c r="Q255" s="226">
        <v>0</v>
      </c>
      <c r="R255" s="226">
        <f>Q255*H255</f>
        <v>0</v>
      </c>
      <c r="S255" s="226">
        <v>0</v>
      </c>
      <c r="T255" s="227">
        <f>S255*H255</f>
        <v>0</v>
      </c>
      <c r="AR255" s="22" t="s">
        <v>193</v>
      </c>
      <c r="AT255" s="22" t="s">
        <v>128</v>
      </c>
      <c r="AU255" s="22" t="s">
        <v>80</v>
      </c>
      <c r="AY255" s="22" t="s">
        <v>127</v>
      </c>
      <c r="BE255" s="228">
        <f>IF(N255="základní",J255,0)</f>
        <v>0</v>
      </c>
      <c r="BF255" s="228">
        <f>IF(N255="snížená",J255,0)</f>
        <v>0</v>
      </c>
      <c r="BG255" s="228">
        <f>IF(N255="zákl. přenesená",J255,0)</f>
        <v>0</v>
      </c>
      <c r="BH255" s="228">
        <f>IF(N255="sníž. přenesená",J255,0)</f>
        <v>0</v>
      </c>
      <c r="BI255" s="228">
        <f>IF(N255="nulová",J255,0)</f>
        <v>0</v>
      </c>
      <c r="BJ255" s="22" t="s">
        <v>78</v>
      </c>
      <c r="BK255" s="228">
        <f>ROUND(I255*H255,2)</f>
        <v>0</v>
      </c>
      <c r="BL255" s="22" t="s">
        <v>193</v>
      </c>
      <c r="BM255" s="22" t="s">
        <v>548</v>
      </c>
    </row>
    <row r="256" s="1" customFormat="1">
      <c r="B256" s="44"/>
      <c r="C256" s="72"/>
      <c r="D256" s="231" t="s">
        <v>154</v>
      </c>
      <c r="E256" s="72"/>
      <c r="F256" s="232" t="s">
        <v>549</v>
      </c>
      <c r="G256" s="72"/>
      <c r="H256" s="72"/>
      <c r="I256" s="189"/>
      <c r="J256" s="72"/>
      <c r="K256" s="72"/>
      <c r="L256" s="70"/>
      <c r="M256" s="233"/>
      <c r="N256" s="45"/>
      <c r="O256" s="45"/>
      <c r="P256" s="45"/>
      <c r="Q256" s="45"/>
      <c r="R256" s="45"/>
      <c r="S256" s="45"/>
      <c r="T256" s="93"/>
      <c r="AT256" s="22" t="s">
        <v>154</v>
      </c>
      <c r="AU256" s="22" t="s">
        <v>80</v>
      </c>
    </row>
    <row r="257" s="10" customFormat="1" ht="29.88" customHeight="1">
      <c r="B257" s="203"/>
      <c r="C257" s="204"/>
      <c r="D257" s="205" t="s">
        <v>69</v>
      </c>
      <c r="E257" s="229" t="s">
        <v>550</v>
      </c>
      <c r="F257" s="229" t="s">
        <v>551</v>
      </c>
      <c r="G257" s="204"/>
      <c r="H257" s="204"/>
      <c r="I257" s="207"/>
      <c r="J257" s="230">
        <f>BK257</f>
        <v>0</v>
      </c>
      <c r="K257" s="204"/>
      <c r="L257" s="209"/>
      <c r="M257" s="210"/>
      <c r="N257" s="211"/>
      <c r="O257" s="211"/>
      <c r="P257" s="212">
        <f>SUM(P258:P310)</f>
        <v>0</v>
      </c>
      <c r="Q257" s="211"/>
      <c r="R257" s="212">
        <f>SUM(R258:R310)</f>
        <v>0.23958999999999994</v>
      </c>
      <c r="S257" s="211"/>
      <c r="T257" s="213">
        <f>SUM(T258:T310)</f>
        <v>0.38704</v>
      </c>
      <c r="AR257" s="214" t="s">
        <v>80</v>
      </c>
      <c r="AT257" s="215" t="s">
        <v>69</v>
      </c>
      <c r="AU257" s="215" t="s">
        <v>78</v>
      </c>
      <c r="AY257" s="214" t="s">
        <v>127</v>
      </c>
      <c r="BK257" s="216">
        <f>SUM(BK258:BK310)</f>
        <v>0</v>
      </c>
    </row>
    <row r="258" s="1" customFormat="1" ht="16.5" customHeight="1">
      <c r="B258" s="44"/>
      <c r="C258" s="217" t="s">
        <v>552</v>
      </c>
      <c r="D258" s="217" t="s">
        <v>128</v>
      </c>
      <c r="E258" s="218" t="s">
        <v>553</v>
      </c>
      <c r="F258" s="219" t="s">
        <v>554</v>
      </c>
      <c r="G258" s="220" t="s">
        <v>555</v>
      </c>
      <c r="H258" s="221">
        <v>1</v>
      </c>
      <c r="I258" s="222"/>
      <c r="J258" s="223">
        <f>ROUND(I258*H258,2)</f>
        <v>0</v>
      </c>
      <c r="K258" s="219" t="s">
        <v>132</v>
      </c>
      <c r="L258" s="70"/>
      <c r="M258" s="224" t="s">
        <v>21</v>
      </c>
      <c r="N258" s="225" t="s">
        <v>41</v>
      </c>
      <c r="O258" s="45"/>
      <c r="P258" s="226">
        <f>O258*H258</f>
        <v>0</v>
      </c>
      <c r="Q258" s="226">
        <v>0</v>
      </c>
      <c r="R258" s="226">
        <f>Q258*H258</f>
        <v>0</v>
      </c>
      <c r="S258" s="226">
        <v>0.01933</v>
      </c>
      <c r="T258" s="227">
        <f>S258*H258</f>
        <v>0.01933</v>
      </c>
      <c r="AR258" s="22" t="s">
        <v>193</v>
      </c>
      <c r="AT258" s="22" t="s">
        <v>128</v>
      </c>
      <c r="AU258" s="22" t="s">
        <v>80</v>
      </c>
      <c r="AY258" s="22" t="s">
        <v>127</v>
      </c>
      <c r="BE258" s="228">
        <f>IF(N258="základní",J258,0)</f>
        <v>0</v>
      </c>
      <c r="BF258" s="228">
        <f>IF(N258="snížená",J258,0)</f>
        <v>0</v>
      </c>
      <c r="BG258" s="228">
        <f>IF(N258="zákl. přenesená",J258,0)</f>
        <v>0</v>
      </c>
      <c r="BH258" s="228">
        <f>IF(N258="sníž. přenesená",J258,0)</f>
        <v>0</v>
      </c>
      <c r="BI258" s="228">
        <f>IF(N258="nulová",J258,0)</f>
        <v>0</v>
      </c>
      <c r="BJ258" s="22" t="s">
        <v>78</v>
      </c>
      <c r="BK258" s="228">
        <f>ROUND(I258*H258,2)</f>
        <v>0</v>
      </c>
      <c r="BL258" s="22" t="s">
        <v>193</v>
      </c>
      <c r="BM258" s="22" t="s">
        <v>556</v>
      </c>
    </row>
    <row r="259" s="1" customFormat="1" ht="25.5" customHeight="1">
      <c r="B259" s="44"/>
      <c r="C259" s="217" t="s">
        <v>557</v>
      </c>
      <c r="D259" s="217" t="s">
        <v>128</v>
      </c>
      <c r="E259" s="218" t="s">
        <v>558</v>
      </c>
      <c r="F259" s="219" t="s">
        <v>559</v>
      </c>
      <c r="G259" s="220" t="s">
        <v>555</v>
      </c>
      <c r="H259" s="221">
        <v>2</v>
      </c>
      <c r="I259" s="222"/>
      <c r="J259" s="223">
        <f>ROUND(I259*H259,2)</f>
        <v>0</v>
      </c>
      <c r="K259" s="219" t="s">
        <v>132</v>
      </c>
      <c r="L259" s="70"/>
      <c r="M259" s="224" t="s">
        <v>21</v>
      </c>
      <c r="N259" s="225" t="s">
        <v>41</v>
      </c>
      <c r="O259" s="45"/>
      <c r="P259" s="226">
        <f>O259*H259</f>
        <v>0</v>
      </c>
      <c r="Q259" s="226">
        <v>0.00382</v>
      </c>
      <c r="R259" s="226">
        <f>Q259*H259</f>
        <v>0.0076400000000000001</v>
      </c>
      <c r="S259" s="226">
        <v>0</v>
      </c>
      <c r="T259" s="227">
        <f>S259*H259</f>
        <v>0</v>
      </c>
      <c r="AR259" s="22" t="s">
        <v>193</v>
      </c>
      <c r="AT259" s="22" t="s">
        <v>128</v>
      </c>
      <c r="AU259" s="22" t="s">
        <v>80</v>
      </c>
      <c r="AY259" s="22" t="s">
        <v>127</v>
      </c>
      <c r="BE259" s="228">
        <f>IF(N259="základní",J259,0)</f>
        <v>0</v>
      </c>
      <c r="BF259" s="228">
        <f>IF(N259="snížená",J259,0)</f>
        <v>0</v>
      </c>
      <c r="BG259" s="228">
        <f>IF(N259="zákl. přenesená",J259,0)</f>
        <v>0</v>
      </c>
      <c r="BH259" s="228">
        <f>IF(N259="sníž. přenesená",J259,0)</f>
        <v>0</v>
      </c>
      <c r="BI259" s="228">
        <f>IF(N259="nulová",J259,0)</f>
        <v>0</v>
      </c>
      <c r="BJ259" s="22" t="s">
        <v>78</v>
      </c>
      <c r="BK259" s="228">
        <f>ROUND(I259*H259,2)</f>
        <v>0</v>
      </c>
      <c r="BL259" s="22" t="s">
        <v>193</v>
      </c>
      <c r="BM259" s="22" t="s">
        <v>560</v>
      </c>
    </row>
    <row r="260" s="1" customFormat="1">
      <c r="B260" s="44"/>
      <c r="C260" s="72"/>
      <c r="D260" s="231" t="s">
        <v>154</v>
      </c>
      <c r="E260" s="72"/>
      <c r="F260" s="232" t="s">
        <v>561</v>
      </c>
      <c r="G260" s="72"/>
      <c r="H260" s="72"/>
      <c r="I260" s="189"/>
      <c r="J260" s="72"/>
      <c r="K260" s="72"/>
      <c r="L260" s="70"/>
      <c r="M260" s="233"/>
      <c r="N260" s="45"/>
      <c r="O260" s="45"/>
      <c r="P260" s="45"/>
      <c r="Q260" s="45"/>
      <c r="R260" s="45"/>
      <c r="S260" s="45"/>
      <c r="T260" s="93"/>
      <c r="AT260" s="22" t="s">
        <v>154</v>
      </c>
      <c r="AU260" s="22" t="s">
        <v>80</v>
      </c>
    </row>
    <row r="261" s="1" customFormat="1" ht="16.5" customHeight="1">
      <c r="B261" s="44"/>
      <c r="C261" s="217" t="s">
        <v>562</v>
      </c>
      <c r="D261" s="217" t="s">
        <v>128</v>
      </c>
      <c r="E261" s="218" t="s">
        <v>563</v>
      </c>
      <c r="F261" s="219" t="s">
        <v>564</v>
      </c>
      <c r="G261" s="220" t="s">
        <v>555</v>
      </c>
      <c r="H261" s="221">
        <v>1</v>
      </c>
      <c r="I261" s="222"/>
      <c r="J261" s="223">
        <f>ROUND(I261*H261,2)</f>
        <v>0</v>
      </c>
      <c r="K261" s="219" t="s">
        <v>132</v>
      </c>
      <c r="L261" s="70"/>
      <c r="M261" s="224" t="s">
        <v>21</v>
      </c>
      <c r="N261" s="225" t="s">
        <v>41</v>
      </c>
      <c r="O261" s="45"/>
      <c r="P261" s="226">
        <f>O261*H261</f>
        <v>0</v>
      </c>
      <c r="Q261" s="226">
        <v>0.023199999999999998</v>
      </c>
      <c r="R261" s="226">
        <f>Q261*H261</f>
        <v>0.023199999999999998</v>
      </c>
      <c r="S261" s="226">
        <v>0</v>
      </c>
      <c r="T261" s="227">
        <f>S261*H261</f>
        <v>0</v>
      </c>
      <c r="AR261" s="22" t="s">
        <v>193</v>
      </c>
      <c r="AT261" s="22" t="s">
        <v>128</v>
      </c>
      <c r="AU261" s="22" t="s">
        <v>80</v>
      </c>
      <c r="AY261" s="22" t="s">
        <v>127</v>
      </c>
      <c r="BE261" s="228">
        <f>IF(N261="základní",J261,0)</f>
        <v>0</v>
      </c>
      <c r="BF261" s="228">
        <f>IF(N261="snížená",J261,0)</f>
        <v>0</v>
      </c>
      <c r="BG261" s="228">
        <f>IF(N261="zákl. přenesená",J261,0)</f>
        <v>0</v>
      </c>
      <c r="BH261" s="228">
        <f>IF(N261="sníž. přenesená",J261,0)</f>
        <v>0</v>
      </c>
      <c r="BI261" s="228">
        <f>IF(N261="nulová",J261,0)</f>
        <v>0</v>
      </c>
      <c r="BJ261" s="22" t="s">
        <v>78</v>
      </c>
      <c r="BK261" s="228">
        <f>ROUND(I261*H261,2)</f>
        <v>0</v>
      </c>
      <c r="BL261" s="22" t="s">
        <v>193</v>
      </c>
      <c r="BM261" s="22" t="s">
        <v>565</v>
      </c>
    </row>
    <row r="262" s="1" customFormat="1">
      <c r="B262" s="44"/>
      <c r="C262" s="72"/>
      <c r="D262" s="231" t="s">
        <v>154</v>
      </c>
      <c r="E262" s="72"/>
      <c r="F262" s="232" t="s">
        <v>561</v>
      </c>
      <c r="G262" s="72"/>
      <c r="H262" s="72"/>
      <c r="I262" s="189"/>
      <c r="J262" s="72"/>
      <c r="K262" s="72"/>
      <c r="L262" s="70"/>
      <c r="M262" s="233"/>
      <c r="N262" s="45"/>
      <c r="O262" s="45"/>
      <c r="P262" s="45"/>
      <c r="Q262" s="45"/>
      <c r="R262" s="45"/>
      <c r="S262" s="45"/>
      <c r="T262" s="93"/>
      <c r="AT262" s="22" t="s">
        <v>154</v>
      </c>
      <c r="AU262" s="22" t="s">
        <v>80</v>
      </c>
    </row>
    <row r="263" s="1" customFormat="1" ht="16.5" customHeight="1">
      <c r="B263" s="44"/>
      <c r="C263" s="217" t="s">
        <v>566</v>
      </c>
      <c r="D263" s="217" t="s">
        <v>128</v>
      </c>
      <c r="E263" s="218" t="s">
        <v>567</v>
      </c>
      <c r="F263" s="219" t="s">
        <v>568</v>
      </c>
      <c r="G263" s="220" t="s">
        <v>555</v>
      </c>
      <c r="H263" s="221">
        <v>3</v>
      </c>
      <c r="I263" s="222"/>
      <c r="J263" s="223">
        <f>ROUND(I263*H263,2)</f>
        <v>0</v>
      </c>
      <c r="K263" s="219" t="s">
        <v>132</v>
      </c>
      <c r="L263" s="70"/>
      <c r="M263" s="224" t="s">
        <v>21</v>
      </c>
      <c r="N263" s="225" t="s">
        <v>41</v>
      </c>
      <c r="O263" s="45"/>
      <c r="P263" s="226">
        <f>O263*H263</f>
        <v>0</v>
      </c>
      <c r="Q263" s="226">
        <v>0</v>
      </c>
      <c r="R263" s="226">
        <f>Q263*H263</f>
        <v>0</v>
      </c>
      <c r="S263" s="226">
        <v>0.019460000000000002</v>
      </c>
      <c r="T263" s="227">
        <f>S263*H263</f>
        <v>0.058380000000000001</v>
      </c>
      <c r="AR263" s="22" t="s">
        <v>193</v>
      </c>
      <c r="AT263" s="22" t="s">
        <v>128</v>
      </c>
      <c r="AU263" s="22" t="s">
        <v>80</v>
      </c>
      <c r="AY263" s="22" t="s">
        <v>127</v>
      </c>
      <c r="BE263" s="228">
        <f>IF(N263="základní",J263,0)</f>
        <v>0</v>
      </c>
      <c r="BF263" s="228">
        <f>IF(N263="snížená",J263,0)</f>
        <v>0</v>
      </c>
      <c r="BG263" s="228">
        <f>IF(N263="zákl. přenesená",J263,0)</f>
        <v>0</v>
      </c>
      <c r="BH263" s="228">
        <f>IF(N263="sníž. přenesená",J263,0)</f>
        <v>0</v>
      </c>
      <c r="BI263" s="228">
        <f>IF(N263="nulová",J263,0)</f>
        <v>0</v>
      </c>
      <c r="BJ263" s="22" t="s">
        <v>78</v>
      </c>
      <c r="BK263" s="228">
        <f>ROUND(I263*H263,2)</f>
        <v>0</v>
      </c>
      <c r="BL263" s="22" t="s">
        <v>193</v>
      </c>
      <c r="BM263" s="22" t="s">
        <v>569</v>
      </c>
    </row>
    <row r="264" s="1" customFormat="1" ht="25.5" customHeight="1">
      <c r="B264" s="44"/>
      <c r="C264" s="217" t="s">
        <v>570</v>
      </c>
      <c r="D264" s="217" t="s">
        <v>128</v>
      </c>
      <c r="E264" s="218" t="s">
        <v>571</v>
      </c>
      <c r="F264" s="219" t="s">
        <v>572</v>
      </c>
      <c r="G264" s="220" t="s">
        <v>555</v>
      </c>
      <c r="H264" s="221">
        <v>2</v>
      </c>
      <c r="I264" s="222"/>
      <c r="J264" s="223">
        <f>ROUND(I264*H264,2)</f>
        <v>0</v>
      </c>
      <c r="K264" s="219" t="s">
        <v>132</v>
      </c>
      <c r="L264" s="70"/>
      <c r="M264" s="224" t="s">
        <v>21</v>
      </c>
      <c r="N264" s="225" t="s">
        <v>41</v>
      </c>
      <c r="O264" s="45"/>
      <c r="P264" s="226">
        <f>O264*H264</f>
        <v>0</v>
      </c>
      <c r="Q264" s="226">
        <v>0.025180000000000001</v>
      </c>
      <c r="R264" s="226">
        <f>Q264*H264</f>
        <v>0.050360000000000002</v>
      </c>
      <c r="S264" s="226">
        <v>0</v>
      </c>
      <c r="T264" s="227">
        <f>S264*H264</f>
        <v>0</v>
      </c>
      <c r="AR264" s="22" t="s">
        <v>193</v>
      </c>
      <c r="AT264" s="22" t="s">
        <v>128</v>
      </c>
      <c r="AU264" s="22" t="s">
        <v>80</v>
      </c>
      <c r="AY264" s="22" t="s">
        <v>127</v>
      </c>
      <c r="BE264" s="228">
        <f>IF(N264="základní",J264,0)</f>
        <v>0</v>
      </c>
      <c r="BF264" s="228">
        <f>IF(N264="snížená",J264,0)</f>
        <v>0</v>
      </c>
      <c r="BG264" s="228">
        <f>IF(N264="zákl. přenesená",J264,0)</f>
        <v>0</v>
      </c>
      <c r="BH264" s="228">
        <f>IF(N264="sníž. přenesená",J264,0)</f>
        <v>0</v>
      </c>
      <c r="BI264" s="228">
        <f>IF(N264="nulová",J264,0)</f>
        <v>0</v>
      </c>
      <c r="BJ264" s="22" t="s">
        <v>78</v>
      </c>
      <c r="BK264" s="228">
        <f>ROUND(I264*H264,2)</f>
        <v>0</v>
      </c>
      <c r="BL264" s="22" t="s">
        <v>193</v>
      </c>
      <c r="BM264" s="22" t="s">
        <v>573</v>
      </c>
    </row>
    <row r="265" s="1" customFormat="1">
      <c r="B265" s="44"/>
      <c r="C265" s="72"/>
      <c r="D265" s="231" t="s">
        <v>154</v>
      </c>
      <c r="E265" s="72"/>
      <c r="F265" s="232" t="s">
        <v>574</v>
      </c>
      <c r="G265" s="72"/>
      <c r="H265" s="72"/>
      <c r="I265" s="189"/>
      <c r="J265" s="72"/>
      <c r="K265" s="72"/>
      <c r="L265" s="70"/>
      <c r="M265" s="233"/>
      <c r="N265" s="45"/>
      <c r="O265" s="45"/>
      <c r="P265" s="45"/>
      <c r="Q265" s="45"/>
      <c r="R265" s="45"/>
      <c r="S265" s="45"/>
      <c r="T265" s="93"/>
      <c r="AT265" s="22" t="s">
        <v>154</v>
      </c>
      <c r="AU265" s="22" t="s">
        <v>80</v>
      </c>
    </row>
    <row r="266" s="1" customFormat="1" ht="16.5" customHeight="1">
      <c r="B266" s="44"/>
      <c r="C266" s="217" t="s">
        <v>575</v>
      </c>
      <c r="D266" s="217" t="s">
        <v>128</v>
      </c>
      <c r="E266" s="218" t="s">
        <v>576</v>
      </c>
      <c r="F266" s="219" t="s">
        <v>577</v>
      </c>
      <c r="G266" s="220" t="s">
        <v>555</v>
      </c>
      <c r="H266" s="221">
        <v>1</v>
      </c>
      <c r="I266" s="222"/>
      <c r="J266" s="223">
        <f>ROUND(I266*H266,2)</f>
        <v>0</v>
      </c>
      <c r="K266" s="219" t="s">
        <v>132</v>
      </c>
      <c r="L266" s="70"/>
      <c r="M266" s="224" t="s">
        <v>21</v>
      </c>
      <c r="N266" s="225" t="s">
        <v>41</v>
      </c>
      <c r="O266" s="45"/>
      <c r="P266" s="226">
        <f>O266*H266</f>
        <v>0</v>
      </c>
      <c r="Q266" s="226">
        <v>0.0065100000000000002</v>
      </c>
      <c r="R266" s="226">
        <f>Q266*H266</f>
        <v>0.0065100000000000002</v>
      </c>
      <c r="S266" s="226">
        <v>0</v>
      </c>
      <c r="T266" s="227">
        <f>S266*H266</f>
        <v>0</v>
      </c>
      <c r="AR266" s="22" t="s">
        <v>193</v>
      </c>
      <c r="AT266" s="22" t="s">
        <v>128</v>
      </c>
      <c r="AU266" s="22" t="s">
        <v>80</v>
      </c>
      <c r="AY266" s="22" t="s">
        <v>127</v>
      </c>
      <c r="BE266" s="228">
        <f>IF(N266="základní",J266,0)</f>
        <v>0</v>
      </c>
      <c r="BF266" s="228">
        <f>IF(N266="snížená",J266,0)</f>
        <v>0</v>
      </c>
      <c r="BG266" s="228">
        <f>IF(N266="zákl. přenesená",J266,0)</f>
        <v>0</v>
      </c>
      <c r="BH266" s="228">
        <f>IF(N266="sníž. přenesená",J266,0)</f>
        <v>0</v>
      </c>
      <c r="BI266" s="228">
        <f>IF(N266="nulová",J266,0)</f>
        <v>0</v>
      </c>
      <c r="BJ266" s="22" t="s">
        <v>78</v>
      </c>
      <c r="BK266" s="228">
        <f>ROUND(I266*H266,2)</f>
        <v>0</v>
      </c>
      <c r="BL266" s="22" t="s">
        <v>193</v>
      </c>
      <c r="BM266" s="22" t="s">
        <v>578</v>
      </c>
    </row>
    <row r="267" s="1" customFormat="1">
      <c r="B267" s="44"/>
      <c r="C267" s="72"/>
      <c r="D267" s="231" t="s">
        <v>154</v>
      </c>
      <c r="E267" s="72"/>
      <c r="F267" s="232" t="s">
        <v>574</v>
      </c>
      <c r="G267" s="72"/>
      <c r="H267" s="72"/>
      <c r="I267" s="189"/>
      <c r="J267" s="72"/>
      <c r="K267" s="72"/>
      <c r="L267" s="70"/>
      <c r="M267" s="233"/>
      <c r="N267" s="45"/>
      <c r="O267" s="45"/>
      <c r="P267" s="45"/>
      <c r="Q267" s="45"/>
      <c r="R267" s="45"/>
      <c r="S267" s="45"/>
      <c r="T267" s="93"/>
      <c r="AT267" s="22" t="s">
        <v>154</v>
      </c>
      <c r="AU267" s="22" t="s">
        <v>80</v>
      </c>
    </row>
    <row r="268" s="1" customFormat="1" ht="16.5" customHeight="1">
      <c r="B268" s="44"/>
      <c r="C268" s="217" t="s">
        <v>579</v>
      </c>
      <c r="D268" s="217" t="s">
        <v>128</v>
      </c>
      <c r="E268" s="218" t="s">
        <v>580</v>
      </c>
      <c r="F268" s="219" t="s">
        <v>581</v>
      </c>
      <c r="G268" s="220" t="s">
        <v>555</v>
      </c>
      <c r="H268" s="221">
        <v>1</v>
      </c>
      <c r="I268" s="222"/>
      <c r="J268" s="223">
        <f>ROUND(I268*H268,2)</f>
        <v>0</v>
      </c>
      <c r="K268" s="219" t="s">
        <v>132</v>
      </c>
      <c r="L268" s="70"/>
      <c r="M268" s="224" t="s">
        <v>21</v>
      </c>
      <c r="N268" s="225" t="s">
        <v>41</v>
      </c>
      <c r="O268" s="45"/>
      <c r="P268" s="226">
        <f>O268*H268</f>
        <v>0</v>
      </c>
      <c r="Q268" s="226">
        <v>0</v>
      </c>
      <c r="R268" s="226">
        <f>Q268*H268</f>
        <v>0</v>
      </c>
      <c r="S268" s="226">
        <v>0.087999999999999995</v>
      </c>
      <c r="T268" s="227">
        <f>S268*H268</f>
        <v>0.087999999999999995</v>
      </c>
      <c r="AR268" s="22" t="s">
        <v>193</v>
      </c>
      <c r="AT268" s="22" t="s">
        <v>128</v>
      </c>
      <c r="AU268" s="22" t="s">
        <v>80</v>
      </c>
      <c r="AY268" s="22" t="s">
        <v>127</v>
      </c>
      <c r="BE268" s="228">
        <f>IF(N268="základní",J268,0)</f>
        <v>0</v>
      </c>
      <c r="BF268" s="228">
        <f>IF(N268="snížená",J268,0)</f>
        <v>0</v>
      </c>
      <c r="BG268" s="228">
        <f>IF(N268="zákl. přenesená",J268,0)</f>
        <v>0</v>
      </c>
      <c r="BH268" s="228">
        <f>IF(N268="sníž. přenesená",J268,0)</f>
        <v>0</v>
      </c>
      <c r="BI268" s="228">
        <f>IF(N268="nulová",J268,0)</f>
        <v>0</v>
      </c>
      <c r="BJ268" s="22" t="s">
        <v>78</v>
      </c>
      <c r="BK268" s="228">
        <f>ROUND(I268*H268,2)</f>
        <v>0</v>
      </c>
      <c r="BL268" s="22" t="s">
        <v>193</v>
      </c>
      <c r="BM268" s="22" t="s">
        <v>582</v>
      </c>
    </row>
    <row r="269" s="1" customFormat="1" ht="16.5" customHeight="1">
      <c r="B269" s="44"/>
      <c r="C269" s="217" t="s">
        <v>583</v>
      </c>
      <c r="D269" s="217" t="s">
        <v>128</v>
      </c>
      <c r="E269" s="218" t="s">
        <v>584</v>
      </c>
      <c r="F269" s="219" t="s">
        <v>585</v>
      </c>
      <c r="G269" s="220" t="s">
        <v>555</v>
      </c>
      <c r="H269" s="221">
        <v>1</v>
      </c>
      <c r="I269" s="222"/>
      <c r="J269" s="223">
        <f>ROUND(I269*H269,2)</f>
        <v>0</v>
      </c>
      <c r="K269" s="219" t="s">
        <v>132</v>
      </c>
      <c r="L269" s="70"/>
      <c r="M269" s="224" t="s">
        <v>21</v>
      </c>
      <c r="N269" s="225" t="s">
        <v>41</v>
      </c>
      <c r="O269" s="45"/>
      <c r="P269" s="226">
        <f>O269*H269</f>
        <v>0</v>
      </c>
      <c r="Q269" s="226">
        <v>0</v>
      </c>
      <c r="R269" s="226">
        <f>Q269*H269</f>
        <v>0</v>
      </c>
      <c r="S269" s="226">
        <v>0.024500000000000001</v>
      </c>
      <c r="T269" s="227">
        <f>S269*H269</f>
        <v>0.024500000000000001</v>
      </c>
      <c r="AR269" s="22" t="s">
        <v>193</v>
      </c>
      <c r="AT269" s="22" t="s">
        <v>128</v>
      </c>
      <c r="AU269" s="22" t="s">
        <v>80</v>
      </c>
      <c r="AY269" s="22" t="s">
        <v>127</v>
      </c>
      <c r="BE269" s="228">
        <f>IF(N269="základní",J269,0)</f>
        <v>0</v>
      </c>
      <c r="BF269" s="228">
        <f>IF(N269="snížená",J269,0)</f>
        <v>0</v>
      </c>
      <c r="BG269" s="228">
        <f>IF(N269="zákl. přenesená",J269,0)</f>
        <v>0</v>
      </c>
      <c r="BH269" s="228">
        <f>IF(N269="sníž. přenesená",J269,0)</f>
        <v>0</v>
      </c>
      <c r="BI269" s="228">
        <f>IF(N269="nulová",J269,0)</f>
        <v>0</v>
      </c>
      <c r="BJ269" s="22" t="s">
        <v>78</v>
      </c>
      <c r="BK269" s="228">
        <f>ROUND(I269*H269,2)</f>
        <v>0</v>
      </c>
      <c r="BL269" s="22" t="s">
        <v>193</v>
      </c>
      <c r="BM269" s="22" t="s">
        <v>586</v>
      </c>
    </row>
    <row r="270" s="1" customFormat="1" ht="16.5" customHeight="1">
      <c r="B270" s="44"/>
      <c r="C270" s="217" t="s">
        <v>587</v>
      </c>
      <c r="D270" s="217" t="s">
        <v>128</v>
      </c>
      <c r="E270" s="218" t="s">
        <v>588</v>
      </c>
      <c r="F270" s="219" t="s">
        <v>589</v>
      </c>
      <c r="G270" s="220" t="s">
        <v>555</v>
      </c>
      <c r="H270" s="221">
        <v>1</v>
      </c>
      <c r="I270" s="222"/>
      <c r="J270" s="223">
        <f>ROUND(I270*H270,2)</f>
        <v>0</v>
      </c>
      <c r="K270" s="219" t="s">
        <v>132</v>
      </c>
      <c r="L270" s="70"/>
      <c r="M270" s="224" t="s">
        <v>21</v>
      </c>
      <c r="N270" s="225" t="s">
        <v>41</v>
      </c>
      <c r="O270" s="45"/>
      <c r="P270" s="226">
        <f>O270*H270</f>
        <v>0</v>
      </c>
      <c r="Q270" s="226">
        <v>0.019630000000000002</v>
      </c>
      <c r="R270" s="226">
        <f>Q270*H270</f>
        <v>0.019630000000000002</v>
      </c>
      <c r="S270" s="226">
        <v>0</v>
      </c>
      <c r="T270" s="227">
        <f>S270*H270</f>
        <v>0</v>
      </c>
      <c r="AR270" s="22" t="s">
        <v>193</v>
      </c>
      <c r="AT270" s="22" t="s">
        <v>128</v>
      </c>
      <c r="AU270" s="22" t="s">
        <v>80</v>
      </c>
      <c r="AY270" s="22" t="s">
        <v>127</v>
      </c>
      <c r="BE270" s="228">
        <f>IF(N270="základní",J270,0)</f>
        <v>0</v>
      </c>
      <c r="BF270" s="228">
        <f>IF(N270="snížená",J270,0)</f>
        <v>0</v>
      </c>
      <c r="BG270" s="228">
        <f>IF(N270="zákl. přenesená",J270,0)</f>
        <v>0</v>
      </c>
      <c r="BH270" s="228">
        <f>IF(N270="sníž. přenesená",J270,0)</f>
        <v>0</v>
      </c>
      <c r="BI270" s="228">
        <f>IF(N270="nulová",J270,0)</f>
        <v>0</v>
      </c>
      <c r="BJ270" s="22" t="s">
        <v>78</v>
      </c>
      <c r="BK270" s="228">
        <f>ROUND(I270*H270,2)</f>
        <v>0</v>
      </c>
      <c r="BL270" s="22" t="s">
        <v>193</v>
      </c>
      <c r="BM270" s="22" t="s">
        <v>590</v>
      </c>
    </row>
    <row r="271" s="1" customFormat="1">
      <c r="B271" s="44"/>
      <c r="C271" s="72"/>
      <c r="D271" s="231" t="s">
        <v>154</v>
      </c>
      <c r="E271" s="72"/>
      <c r="F271" s="232" t="s">
        <v>591</v>
      </c>
      <c r="G271" s="72"/>
      <c r="H271" s="72"/>
      <c r="I271" s="189"/>
      <c r="J271" s="72"/>
      <c r="K271" s="72"/>
      <c r="L271" s="70"/>
      <c r="M271" s="233"/>
      <c r="N271" s="45"/>
      <c r="O271" s="45"/>
      <c r="P271" s="45"/>
      <c r="Q271" s="45"/>
      <c r="R271" s="45"/>
      <c r="S271" s="45"/>
      <c r="T271" s="93"/>
      <c r="AT271" s="22" t="s">
        <v>154</v>
      </c>
      <c r="AU271" s="22" t="s">
        <v>80</v>
      </c>
    </row>
    <row r="272" s="1" customFormat="1" ht="25.5" customHeight="1">
      <c r="B272" s="44"/>
      <c r="C272" s="217" t="s">
        <v>592</v>
      </c>
      <c r="D272" s="217" t="s">
        <v>128</v>
      </c>
      <c r="E272" s="218" t="s">
        <v>593</v>
      </c>
      <c r="F272" s="219" t="s">
        <v>594</v>
      </c>
      <c r="G272" s="220" t="s">
        <v>555</v>
      </c>
      <c r="H272" s="221">
        <v>1</v>
      </c>
      <c r="I272" s="222"/>
      <c r="J272" s="223">
        <f>ROUND(I272*H272,2)</f>
        <v>0</v>
      </c>
      <c r="K272" s="219" t="s">
        <v>132</v>
      </c>
      <c r="L272" s="70"/>
      <c r="M272" s="224" t="s">
        <v>21</v>
      </c>
      <c r="N272" s="225" t="s">
        <v>41</v>
      </c>
      <c r="O272" s="45"/>
      <c r="P272" s="226">
        <f>O272*H272</f>
        <v>0</v>
      </c>
      <c r="Q272" s="226">
        <v>0.042389999999999997</v>
      </c>
      <c r="R272" s="226">
        <f>Q272*H272</f>
        <v>0.042389999999999997</v>
      </c>
      <c r="S272" s="226">
        <v>0</v>
      </c>
      <c r="T272" s="227">
        <f>S272*H272</f>
        <v>0</v>
      </c>
      <c r="AR272" s="22" t="s">
        <v>193</v>
      </c>
      <c r="AT272" s="22" t="s">
        <v>128</v>
      </c>
      <c r="AU272" s="22" t="s">
        <v>80</v>
      </c>
      <c r="AY272" s="22" t="s">
        <v>127</v>
      </c>
      <c r="BE272" s="228">
        <f>IF(N272="základní",J272,0)</f>
        <v>0</v>
      </c>
      <c r="BF272" s="228">
        <f>IF(N272="snížená",J272,0)</f>
        <v>0</v>
      </c>
      <c r="BG272" s="228">
        <f>IF(N272="zákl. přenesená",J272,0)</f>
        <v>0</v>
      </c>
      <c r="BH272" s="228">
        <f>IF(N272="sníž. přenesená",J272,0)</f>
        <v>0</v>
      </c>
      <c r="BI272" s="228">
        <f>IF(N272="nulová",J272,0)</f>
        <v>0</v>
      </c>
      <c r="BJ272" s="22" t="s">
        <v>78</v>
      </c>
      <c r="BK272" s="228">
        <f>ROUND(I272*H272,2)</f>
        <v>0</v>
      </c>
      <c r="BL272" s="22" t="s">
        <v>193</v>
      </c>
      <c r="BM272" s="22" t="s">
        <v>595</v>
      </c>
    </row>
    <row r="273" s="1" customFormat="1">
      <c r="B273" s="44"/>
      <c r="C273" s="72"/>
      <c r="D273" s="231" t="s">
        <v>154</v>
      </c>
      <c r="E273" s="72"/>
      <c r="F273" s="232" t="s">
        <v>596</v>
      </c>
      <c r="G273" s="72"/>
      <c r="H273" s="72"/>
      <c r="I273" s="189"/>
      <c r="J273" s="72"/>
      <c r="K273" s="72"/>
      <c r="L273" s="70"/>
      <c r="M273" s="233"/>
      <c r="N273" s="45"/>
      <c r="O273" s="45"/>
      <c r="P273" s="45"/>
      <c r="Q273" s="45"/>
      <c r="R273" s="45"/>
      <c r="S273" s="45"/>
      <c r="T273" s="93"/>
      <c r="AT273" s="22" t="s">
        <v>154</v>
      </c>
      <c r="AU273" s="22" t="s">
        <v>80</v>
      </c>
    </row>
    <row r="274" s="1" customFormat="1" ht="16.5" customHeight="1">
      <c r="B274" s="44"/>
      <c r="C274" s="217" t="s">
        <v>597</v>
      </c>
      <c r="D274" s="217" t="s">
        <v>128</v>
      </c>
      <c r="E274" s="218" t="s">
        <v>598</v>
      </c>
      <c r="F274" s="219" t="s">
        <v>599</v>
      </c>
      <c r="G274" s="220" t="s">
        <v>555</v>
      </c>
      <c r="H274" s="221">
        <v>1</v>
      </c>
      <c r="I274" s="222"/>
      <c r="J274" s="223">
        <f>ROUND(I274*H274,2)</f>
        <v>0</v>
      </c>
      <c r="K274" s="219" t="s">
        <v>132</v>
      </c>
      <c r="L274" s="70"/>
      <c r="M274" s="224" t="s">
        <v>21</v>
      </c>
      <c r="N274" s="225" t="s">
        <v>41</v>
      </c>
      <c r="O274" s="45"/>
      <c r="P274" s="226">
        <f>O274*H274</f>
        <v>0</v>
      </c>
      <c r="Q274" s="226">
        <v>0</v>
      </c>
      <c r="R274" s="226">
        <f>Q274*H274</f>
        <v>0</v>
      </c>
      <c r="S274" s="226">
        <v>0.040500000000000001</v>
      </c>
      <c r="T274" s="227">
        <f>S274*H274</f>
        <v>0.040500000000000001</v>
      </c>
      <c r="AR274" s="22" t="s">
        <v>193</v>
      </c>
      <c r="AT274" s="22" t="s">
        <v>128</v>
      </c>
      <c r="AU274" s="22" t="s">
        <v>80</v>
      </c>
      <c r="AY274" s="22" t="s">
        <v>127</v>
      </c>
      <c r="BE274" s="228">
        <f>IF(N274="základní",J274,0)</f>
        <v>0</v>
      </c>
      <c r="BF274" s="228">
        <f>IF(N274="snížená",J274,0)</f>
        <v>0</v>
      </c>
      <c r="BG274" s="228">
        <f>IF(N274="zákl. přenesená",J274,0)</f>
        <v>0</v>
      </c>
      <c r="BH274" s="228">
        <f>IF(N274="sníž. přenesená",J274,0)</f>
        <v>0</v>
      </c>
      <c r="BI274" s="228">
        <f>IF(N274="nulová",J274,0)</f>
        <v>0</v>
      </c>
      <c r="BJ274" s="22" t="s">
        <v>78</v>
      </c>
      <c r="BK274" s="228">
        <f>ROUND(I274*H274,2)</f>
        <v>0</v>
      </c>
      <c r="BL274" s="22" t="s">
        <v>193</v>
      </c>
      <c r="BM274" s="22" t="s">
        <v>600</v>
      </c>
    </row>
    <row r="275" s="1" customFormat="1" ht="16.5" customHeight="1">
      <c r="B275" s="44"/>
      <c r="C275" s="217" t="s">
        <v>601</v>
      </c>
      <c r="D275" s="217" t="s">
        <v>128</v>
      </c>
      <c r="E275" s="218" t="s">
        <v>602</v>
      </c>
      <c r="F275" s="219" t="s">
        <v>603</v>
      </c>
      <c r="G275" s="220" t="s">
        <v>555</v>
      </c>
      <c r="H275" s="221">
        <v>2</v>
      </c>
      <c r="I275" s="222"/>
      <c r="J275" s="223">
        <f>ROUND(I275*H275,2)</f>
        <v>0</v>
      </c>
      <c r="K275" s="219" t="s">
        <v>132</v>
      </c>
      <c r="L275" s="70"/>
      <c r="M275" s="224" t="s">
        <v>21</v>
      </c>
      <c r="N275" s="225" t="s">
        <v>41</v>
      </c>
      <c r="O275" s="45"/>
      <c r="P275" s="226">
        <f>O275*H275</f>
        <v>0</v>
      </c>
      <c r="Q275" s="226">
        <v>0.00042999999999999999</v>
      </c>
      <c r="R275" s="226">
        <f>Q275*H275</f>
        <v>0.00085999999999999998</v>
      </c>
      <c r="S275" s="226">
        <v>0</v>
      </c>
      <c r="T275" s="227">
        <f>S275*H275</f>
        <v>0</v>
      </c>
      <c r="AR275" s="22" t="s">
        <v>193</v>
      </c>
      <c r="AT275" s="22" t="s">
        <v>128</v>
      </c>
      <c r="AU275" s="22" t="s">
        <v>80</v>
      </c>
      <c r="AY275" s="22" t="s">
        <v>127</v>
      </c>
      <c r="BE275" s="228">
        <f>IF(N275="základní",J275,0)</f>
        <v>0</v>
      </c>
      <c r="BF275" s="228">
        <f>IF(N275="snížená",J275,0)</f>
        <v>0</v>
      </c>
      <c r="BG275" s="228">
        <f>IF(N275="zákl. přenesená",J275,0)</f>
        <v>0</v>
      </c>
      <c r="BH275" s="228">
        <f>IF(N275="sníž. přenesená",J275,0)</f>
        <v>0</v>
      </c>
      <c r="BI275" s="228">
        <f>IF(N275="nulová",J275,0)</f>
        <v>0</v>
      </c>
      <c r="BJ275" s="22" t="s">
        <v>78</v>
      </c>
      <c r="BK275" s="228">
        <f>ROUND(I275*H275,2)</f>
        <v>0</v>
      </c>
      <c r="BL275" s="22" t="s">
        <v>193</v>
      </c>
      <c r="BM275" s="22" t="s">
        <v>604</v>
      </c>
    </row>
    <row r="276" s="1" customFormat="1">
      <c r="B276" s="44"/>
      <c r="C276" s="72"/>
      <c r="D276" s="231" t="s">
        <v>154</v>
      </c>
      <c r="E276" s="72"/>
      <c r="F276" s="232" t="s">
        <v>605</v>
      </c>
      <c r="G276" s="72"/>
      <c r="H276" s="72"/>
      <c r="I276" s="189"/>
      <c r="J276" s="72"/>
      <c r="K276" s="72"/>
      <c r="L276" s="70"/>
      <c r="M276" s="233"/>
      <c r="N276" s="45"/>
      <c r="O276" s="45"/>
      <c r="P276" s="45"/>
      <c r="Q276" s="45"/>
      <c r="R276" s="45"/>
      <c r="S276" s="45"/>
      <c r="T276" s="93"/>
      <c r="AT276" s="22" t="s">
        <v>154</v>
      </c>
      <c r="AU276" s="22" t="s">
        <v>80</v>
      </c>
    </row>
    <row r="277" s="1" customFormat="1" ht="16.5" customHeight="1">
      <c r="B277" s="44"/>
      <c r="C277" s="256" t="s">
        <v>606</v>
      </c>
      <c r="D277" s="256" t="s">
        <v>197</v>
      </c>
      <c r="E277" s="257" t="s">
        <v>607</v>
      </c>
      <c r="F277" s="258" t="s">
        <v>608</v>
      </c>
      <c r="G277" s="259" t="s">
        <v>237</v>
      </c>
      <c r="H277" s="260">
        <v>1</v>
      </c>
      <c r="I277" s="261"/>
      <c r="J277" s="262">
        <f>ROUND(I277*H277,2)</f>
        <v>0</v>
      </c>
      <c r="K277" s="258" t="s">
        <v>132</v>
      </c>
      <c r="L277" s="263"/>
      <c r="M277" s="264" t="s">
        <v>21</v>
      </c>
      <c r="N277" s="265" t="s">
        <v>41</v>
      </c>
      <c r="O277" s="45"/>
      <c r="P277" s="226">
        <f>O277*H277</f>
        <v>0</v>
      </c>
      <c r="Q277" s="226">
        <v>0.016</v>
      </c>
      <c r="R277" s="226">
        <f>Q277*H277</f>
        <v>0.016</v>
      </c>
      <c r="S277" s="226">
        <v>0</v>
      </c>
      <c r="T277" s="227">
        <f>S277*H277</f>
        <v>0</v>
      </c>
      <c r="AR277" s="22" t="s">
        <v>200</v>
      </c>
      <c r="AT277" s="22" t="s">
        <v>197</v>
      </c>
      <c r="AU277" s="22" t="s">
        <v>80</v>
      </c>
      <c r="AY277" s="22" t="s">
        <v>127</v>
      </c>
      <c r="BE277" s="228">
        <f>IF(N277="základní",J277,0)</f>
        <v>0</v>
      </c>
      <c r="BF277" s="228">
        <f>IF(N277="snížená",J277,0)</f>
        <v>0</v>
      </c>
      <c r="BG277" s="228">
        <f>IF(N277="zákl. přenesená",J277,0)</f>
        <v>0</v>
      </c>
      <c r="BH277" s="228">
        <f>IF(N277="sníž. přenesená",J277,0)</f>
        <v>0</v>
      </c>
      <c r="BI277" s="228">
        <f>IF(N277="nulová",J277,0)</f>
        <v>0</v>
      </c>
      <c r="BJ277" s="22" t="s">
        <v>78</v>
      </c>
      <c r="BK277" s="228">
        <f>ROUND(I277*H277,2)</f>
        <v>0</v>
      </c>
      <c r="BL277" s="22" t="s">
        <v>193</v>
      </c>
      <c r="BM277" s="22" t="s">
        <v>609</v>
      </c>
    </row>
    <row r="278" s="1" customFormat="1" ht="16.5" customHeight="1">
      <c r="B278" s="44"/>
      <c r="C278" s="256" t="s">
        <v>610</v>
      </c>
      <c r="D278" s="256" t="s">
        <v>197</v>
      </c>
      <c r="E278" s="257" t="s">
        <v>611</v>
      </c>
      <c r="F278" s="258" t="s">
        <v>612</v>
      </c>
      <c r="G278" s="259" t="s">
        <v>237</v>
      </c>
      <c r="H278" s="260">
        <v>1</v>
      </c>
      <c r="I278" s="261"/>
      <c r="J278" s="262">
        <f>ROUND(I278*H278,2)</f>
        <v>0</v>
      </c>
      <c r="K278" s="258" t="s">
        <v>132</v>
      </c>
      <c r="L278" s="263"/>
      <c r="M278" s="264" t="s">
        <v>21</v>
      </c>
      <c r="N278" s="265" t="s">
        <v>41</v>
      </c>
      <c r="O278" s="45"/>
      <c r="P278" s="226">
        <f>O278*H278</f>
        <v>0</v>
      </c>
      <c r="Q278" s="226">
        <v>0.017999999999999999</v>
      </c>
      <c r="R278" s="226">
        <f>Q278*H278</f>
        <v>0.017999999999999999</v>
      </c>
      <c r="S278" s="226">
        <v>0</v>
      </c>
      <c r="T278" s="227">
        <f>S278*H278</f>
        <v>0</v>
      </c>
      <c r="AR278" s="22" t="s">
        <v>200</v>
      </c>
      <c r="AT278" s="22" t="s">
        <v>197</v>
      </c>
      <c r="AU278" s="22" t="s">
        <v>80</v>
      </c>
      <c r="AY278" s="22" t="s">
        <v>127</v>
      </c>
      <c r="BE278" s="228">
        <f>IF(N278="základní",J278,0)</f>
        <v>0</v>
      </c>
      <c r="BF278" s="228">
        <f>IF(N278="snížená",J278,0)</f>
        <v>0</v>
      </c>
      <c r="BG278" s="228">
        <f>IF(N278="zákl. přenesená",J278,0)</f>
        <v>0</v>
      </c>
      <c r="BH278" s="228">
        <f>IF(N278="sníž. přenesená",J278,0)</f>
        <v>0</v>
      </c>
      <c r="BI278" s="228">
        <f>IF(N278="nulová",J278,0)</f>
        <v>0</v>
      </c>
      <c r="BJ278" s="22" t="s">
        <v>78</v>
      </c>
      <c r="BK278" s="228">
        <f>ROUND(I278*H278,2)</f>
        <v>0</v>
      </c>
      <c r="BL278" s="22" t="s">
        <v>193</v>
      </c>
      <c r="BM278" s="22" t="s">
        <v>613</v>
      </c>
    </row>
    <row r="279" s="1" customFormat="1" ht="16.5" customHeight="1">
      <c r="B279" s="44"/>
      <c r="C279" s="217" t="s">
        <v>614</v>
      </c>
      <c r="D279" s="217" t="s">
        <v>128</v>
      </c>
      <c r="E279" s="218" t="s">
        <v>615</v>
      </c>
      <c r="F279" s="219" t="s">
        <v>616</v>
      </c>
      <c r="G279" s="220" t="s">
        <v>555</v>
      </c>
      <c r="H279" s="221">
        <v>1</v>
      </c>
      <c r="I279" s="222"/>
      <c r="J279" s="223">
        <f>ROUND(I279*H279,2)</f>
        <v>0</v>
      </c>
      <c r="K279" s="219" t="s">
        <v>132</v>
      </c>
      <c r="L279" s="70"/>
      <c r="M279" s="224" t="s">
        <v>21</v>
      </c>
      <c r="N279" s="225" t="s">
        <v>41</v>
      </c>
      <c r="O279" s="45"/>
      <c r="P279" s="226">
        <f>O279*H279</f>
        <v>0</v>
      </c>
      <c r="Q279" s="226">
        <v>0</v>
      </c>
      <c r="R279" s="226">
        <f>Q279*H279</f>
        <v>0</v>
      </c>
      <c r="S279" s="226">
        <v>0.071499999999999994</v>
      </c>
      <c r="T279" s="227">
        <f>S279*H279</f>
        <v>0.071499999999999994</v>
      </c>
      <c r="AR279" s="22" t="s">
        <v>193</v>
      </c>
      <c r="AT279" s="22" t="s">
        <v>128</v>
      </c>
      <c r="AU279" s="22" t="s">
        <v>80</v>
      </c>
      <c r="AY279" s="22" t="s">
        <v>127</v>
      </c>
      <c r="BE279" s="228">
        <f>IF(N279="základní",J279,0)</f>
        <v>0</v>
      </c>
      <c r="BF279" s="228">
        <f>IF(N279="snížená",J279,0)</f>
        <v>0</v>
      </c>
      <c r="BG279" s="228">
        <f>IF(N279="zákl. přenesená",J279,0)</f>
        <v>0</v>
      </c>
      <c r="BH279" s="228">
        <f>IF(N279="sníž. přenesená",J279,0)</f>
        <v>0</v>
      </c>
      <c r="BI279" s="228">
        <f>IF(N279="nulová",J279,0)</f>
        <v>0</v>
      </c>
      <c r="BJ279" s="22" t="s">
        <v>78</v>
      </c>
      <c r="BK279" s="228">
        <f>ROUND(I279*H279,2)</f>
        <v>0</v>
      </c>
      <c r="BL279" s="22" t="s">
        <v>193</v>
      </c>
      <c r="BM279" s="22" t="s">
        <v>617</v>
      </c>
    </row>
    <row r="280" s="1" customFormat="1" ht="25.5" customHeight="1">
      <c r="B280" s="44"/>
      <c r="C280" s="217" t="s">
        <v>618</v>
      </c>
      <c r="D280" s="217" t="s">
        <v>128</v>
      </c>
      <c r="E280" s="218" t="s">
        <v>619</v>
      </c>
      <c r="F280" s="219" t="s">
        <v>620</v>
      </c>
      <c r="G280" s="220" t="s">
        <v>555</v>
      </c>
      <c r="H280" s="221">
        <v>2</v>
      </c>
      <c r="I280" s="222"/>
      <c r="J280" s="223">
        <f>ROUND(I280*H280,2)</f>
        <v>0</v>
      </c>
      <c r="K280" s="219" t="s">
        <v>132</v>
      </c>
      <c r="L280" s="70"/>
      <c r="M280" s="224" t="s">
        <v>21</v>
      </c>
      <c r="N280" s="225" t="s">
        <v>41</v>
      </c>
      <c r="O280" s="45"/>
      <c r="P280" s="226">
        <f>O280*H280</f>
        <v>0</v>
      </c>
      <c r="Q280" s="226">
        <v>0</v>
      </c>
      <c r="R280" s="226">
        <f>Q280*H280</f>
        <v>0</v>
      </c>
      <c r="S280" s="226">
        <v>0.034700000000000002</v>
      </c>
      <c r="T280" s="227">
        <f>S280*H280</f>
        <v>0.069400000000000003</v>
      </c>
      <c r="AR280" s="22" t="s">
        <v>193</v>
      </c>
      <c r="AT280" s="22" t="s">
        <v>128</v>
      </c>
      <c r="AU280" s="22" t="s">
        <v>80</v>
      </c>
      <c r="AY280" s="22" t="s">
        <v>127</v>
      </c>
      <c r="BE280" s="228">
        <f>IF(N280="základní",J280,0)</f>
        <v>0</v>
      </c>
      <c r="BF280" s="228">
        <f>IF(N280="snížená",J280,0)</f>
        <v>0</v>
      </c>
      <c r="BG280" s="228">
        <f>IF(N280="zákl. přenesená",J280,0)</f>
        <v>0</v>
      </c>
      <c r="BH280" s="228">
        <f>IF(N280="sníž. přenesená",J280,0)</f>
        <v>0</v>
      </c>
      <c r="BI280" s="228">
        <f>IF(N280="nulová",J280,0)</f>
        <v>0</v>
      </c>
      <c r="BJ280" s="22" t="s">
        <v>78</v>
      </c>
      <c r="BK280" s="228">
        <f>ROUND(I280*H280,2)</f>
        <v>0</v>
      </c>
      <c r="BL280" s="22" t="s">
        <v>193</v>
      </c>
      <c r="BM280" s="22" t="s">
        <v>621</v>
      </c>
    </row>
    <row r="281" s="1" customFormat="1" ht="25.5" customHeight="1">
      <c r="B281" s="44"/>
      <c r="C281" s="217" t="s">
        <v>622</v>
      </c>
      <c r="D281" s="217" t="s">
        <v>128</v>
      </c>
      <c r="E281" s="218" t="s">
        <v>623</v>
      </c>
      <c r="F281" s="219" t="s">
        <v>624</v>
      </c>
      <c r="G281" s="220" t="s">
        <v>555</v>
      </c>
      <c r="H281" s="221">
        <v>2</v>
      </c>
      <c r="I281" s="222"/>
      <c r="J281" s="223">
        <f>ROUND(I281*H281,2)</f>
        <v>0</v>
      </c>
      <c r="K281" s="219" t="s">
        <v>132</v>
      </c>
      <c r="L281" s="70"/>
      <c r="M281" s="224" t="s">
        <v>21</v>
      </c>
      <c r="N281" s="225" t="s">
        <v>41</v>
      </c>
      <c r="O281" s="45"/>
      <c r="P281" s="226">
        <f>O281*H281</f>
        <v>0</v>
      </c>
      <c r="Q281" s="226">
        <v>0.0147</v>
      </c>
      <c r="R281" s="226">
        <f>Q281*H281</f>
        <v>0.029399999999999999</v>
      </c>
      <c r="S281" s="226">
        <v>0</v>
      </c>
      <c r="T281" s="227">
        <f>S281*H281</f>
        <v>0</v>
      </c>
      <c r="AR281" s="22" t="s">
        <v>193</v>
      </c>
      <c r="AT281" s="22" t="s">
        <v>128</v>
      </c>
      <c r="AU281" s="22" t="s">
        <v>80</v>
      </c>
      <c r="AY281" s="22" t="s">
        <v>127</v>
      </c>
      <c r="BE281" s="228">
        <f>IF(N281="základní",J281,0)</f>
        <v>0</v>
      </c>
      <c r="BF281" s="228">
        <f>IF(N281="snížená",J281,0)</f>
        <v>0</v>
      </c>
      <c r="BG281" s="228">
        <f>IF(N281="zákl. přenesená",J281,0)</f>
        <v>0</v>
      </c>
      <c r="BH281" s="228">
        <f>IF(N281="sníž. přenesená",J281,0)</f>
        <v>0</v>
      </c>
      <c r="BI281" s="228">
        <f>IF(N281="nulová",J281,0)</f>
        <v>0</v>
      </c>
      <c r="BJ281" s="22" t="s">
        <v>78</v>
      </c>
      <c r="BK281" s="228">
        <f>ROUND(I281*H281,2)</f>
        <v>0</v>
      </c>
      <c r="BL281" s="22" t="s">
        <v>193</v>
      </c>
      <c r="BM281" s="22" t="s">
        <v>625</v>
      </c>
    </row>
    <row r="282" s="1" customFormat="1" ht="25.5" customHeight="1">
      <c r="B282" s="44"/>
      <c r="C282" s="217" t="s">
        <v>626</v>
      </c>
      <c r="D282" s="217" t="s">
        <v>128</v>
      </c>
      <c r="E282" s="218" t="s">
        <v>627</v>
      </c>
      <c r="F282" s="219" t="s">
        <v>628</v>
      </c>
      <c r="G282" s="220" t="s">
        <v>169</v>
      </c>
      <c r="H282" s="221">
        <v>0.38700000000000001</v>
      </c>
      <c r="I282" s="222"/>
      <c r="J282" s="223">
        <f>ROUND(I282*H282,2)</f>
        <v>0</v>
      </c>
      <c r="K282" s="219" t="s">
        <v>132</v>
      </c>
      <c r="L282" s="70"/>
      <c r="M282" s="224" t="s">
        <v>21</v>
      </c>
      <c r="N282" s="225" t="s">
        <v>41</v>
      </c>
      <c r="O282" s="45"/>
      <c r="P282" s="226">
        <f>O282*H282</f>
        <v>0</v>
      </c>
      <c r="Q282" s="226">
        <v>0</v>
      </c>
      <c r="R282" s="226">
        <f>Q282*H282</f>
        <v>0</v>
      </c>
      <c r="S282" s="226">
        <v>0</v>
      </c>
      <c r="T282" s="227">
        <f>S282*H282</f>
        <v>0</v>
      </c>
      <c r="AR282" s="22" t="s">
        <v>193</v>
      </c>
      <c r="AT282" s="22" t="s">
        <v>128</v>
      </c>
      <c r="AU282" s="22" t="s">
        <v>80</v>
      </c>
      <c r="AY282" s="22" t="s">
        <v>127</v>
      </c>
      <c r="BE282" s="228">
        <f>IF(N282="základní",J282,0)</f>
        <v>0</v>
      </c>
      <c r="BF282" s="228">
        <f>IF(N282="snížená",J282,0)</f>
        <v>0</v>
      </c>
      <c r="BG282" s="228">
        <f>IF(N282="zákl. přenesená",J282,0)</f>
        <v>0</v>
      </c>
      <c r="BH282" s="228">
        <f>IF(N282="sníž. přenesená",J282,0)</f>
        <v>0</v>
      </c>
      <c r="BI282" s="228">
        <f>IF(N282="nulová",J282,0)</f>
        <v>0</v>
      </c>
      <c r="BJ282" s="22" t="s">
        <v>78</v>
      </c>
      <c r="BK282" s="228">
        <f>ROUND(I282*H282,2)</f>
        <v>0</v>
      </c>
      <c r="BL282" s="22" t="s">
        <v>193</v>
      </c>
      <c r="BM282" s="22" t="s">
        <v>629</v>
      </c>
    </row>
    <row r="283" s="1" customFormat="1" ht="16.5" customHeight="1">
      <c r="B283" s="44"/>
      <c r="C283" s="217" t="s">
        <v>630</v>
      </c>
      <c r="D283" s="217" t="s">
        <v>128</v>
      </c>
      <c r="E283" s="218" t="s">
        <v>631</v>
      </c>
      <c r="F283" s="219" t="s">
        <v>632</v>
      </c>
      <c r="G283" s="220" t="s">
        <v>237</v>
      </c>
      <c r="H283" s="221">
        <v>3</v>
      </c>
      <c r="I283" s="222"/>
      <c r="J283" s="223">
        <f>ROUND(I283*H283,2)</f>
        <v>0</v>
      </c>
      <c r="K283" s="219" t="s">
        <v>132</v>
      </c>
      <c r="L283" s="70"/>
      <c r="M283" s="224" t="s">
        <v>21</v>
      </c>
      <c r="N283" s="225" t="s">
        <v>41</v>
      </c>
      <c r="O283" s="45"/>
      <c r="P283" s="226">
        <f>O283*H283</f>
        <v>0</v>
      </c>
      <c r="Q283" s="226">
        <v>0</v>
      </c>
      <c r="R283" s="226">
        <f>Q283*H283</f>
        <v>0</v>
      </c>
      <c r="S283" s="226">
        <v>0.00048999999999999998</v>
      </c>
      <c r="T283" s="227">
        <f>S283*H283</f>
        <v>0.00147</v>
      </c>
      <c r="AR283" s="22" t="s">
        <v>193</v>
      </c>
      <c r="AT283" s="22" t="s">
        <v>128</v>
      </c>
      <c r="AU283" s="22" t="s">
        <v>80</v>
      </c>
      <c r="AY283" s="22" t="s">
        <v>127</v>
      </c>
      <c r="BE283" s="228">
        <f>IF(N283="základní",J283,0)</f>
        <v>0</v>
      </c>
      <c r="BF283" s="228">
        <f>IF(N283="snížená",J283,0)</f>
        <v>0</v>
      </c>
      <c r="BG283" s="228">
        <f>IF(N283="zákl. přenesená",J283,0)</f>
        <v>0</v>
      </c>
      <c r="BH283" s="228">
        <f>IF(N283="sníž. přenesená",J283,0)</f>
        <v>0</v>
      </c>
      <c r="BI283" s="228">
        <f>IF(N283="nulová",J283,0)</f>
        <v>0</v>
      </c>
      <c r="BJ283" s="22" t="s">
        <v>78</v>
      </c>
      <c r="BK283" s="228">
        <f>ROUND(I283*H283,2)</f>
        <v>0</v>
      </c>
      <c r="BL283" s="22" t="s">
        <v>193</v>
      </c>
      <c r="BM283" s="22" t="s">
        <v>633</v>
      </c>
    </row>
    <row r="284" s="1" customFormat="1" ht="16.5" customHeight="1">
      <c r="B284" s="44"/>
      <c r="C284" s="217" t="s">
        <v>634</v>
      </c>
      <c r="D284" s="217" t="s">
        <v>128</v>
      </c>
      <c r="E284" s="218" t="s">
        <v>635</v>
      </c>
      <c r="F284" s="219" t="s">
        <v>636</v>
      </c>
      <c r="G284" s="220" t="s">
        <v>555</v>
      </c>
      <c r="H284" s="221">
        <v>9</v>
      </c>
      <c r="I284" s="222"/>
      <c r="J284" s="223">
        <f>ROUND(I284*H284,2)</f>
        <v>0</v>
      </c>
      <c r="K284" s="219" t="s">
        <v>132</v>
      </c>
      <c r="L284" s="70"/>
      <c r="M284" s="224" t="s">
        <v>21</v>
      </c>
      <c r="N284" s="225" t="s">
        <v>41</v>
      </c>
      <c r="O284" s="45"/>
      <c r="P284" s="226">
        <f>O284*H284</f>
        <v>0</v>
      </c>
      <c r="Q284" s="226">
        <v>0.00029999999999999997</v>
      </c>
      <c r="R284" s="226">
        <f>Q284*H284</f>
        <v>0.0026999999999999997</v>
      </c>
      <c r="S284" s="226">
        <v>0</v>
      </c>
      <c r="T284" s="227">
        <f>S284*H284</f>
        <v>0</v>
      </c>
      <c r="AR284" s="22" t="s">
        <v>193</v>
      </c>
      <c r="AT284" s="22" t="s">
        <v>128</v>
      </c>
      <c r="AU284" s="22" t="s">
        <v>80</v>
      </c>
      <c r="AY284" s="22" t="s">
        <v>127</v>
      </c>
      <c r="BE284" s="228">
        <f>IF(N284="základní",J284,0)</f>
        <v>0</v>
      </c>
      <c r="BF284" s="228">
        <f>IF(N284="snížená",J284,0)</f>
        <v>0</v>
      </c>
      <c r="BG284" s="228">
        <f>IF(N284="zákl. přenesená",J284,0)</f>
        <v>0</v>
      </c>
      <c r="BH284" s="228">
        <f>IF(N284="sníž. přenesená",J284,0)</f>
        <v>0</v>
      </c>
      <c r="BI284" s="228">
        <f>IF(N284="nulová",J284,0)</f>
        <v>0</v>
      </c>
      <c r="BJ284" s="22" t="s">
        <v>78</v>
      </c>
      <c r="BK284" s="228">
        <f>ROUND(I284*H284,2)</f>
        <v>0</v>
      </c>
      <c r="BL284" s="22" t="s">
        <v>193</v>
      </c>
      <c r="BM284" s="22" t="s">
        <v>637</v>
      </c>
    </row>
    <row r="285" s="1" customFormat="1" ht="16.5" customHeight="1">
      <c r="B285" s="44"/>
      <c r="C285" s="217" t="s">
        <v>638</v>
      </c>
      <c r="D285" s="217" t="s">
        <v>128</v>
      </c>
      <c r="E285" s="218" t="s">
        <v>639</v>
      </c>
      <c r="F285" s="219" t="s">
        <v>640</v>
      </c>
      <c r="G285" s="220" t="s">
        <v>237</v>
      </c>
      <c r="H285" s="221">
        <v>1</v>
      </c>
      <c r="I285" s="222"/>
      <c r="J285" s="223">
        <f>ROUND(I285*H285,2)</f>
        <v>0</v>
      </c>
      <c r="K285" s="219" t="s">
        <v>132</v>
      </c>
      <c r="L285" s="70"/>
      <c r="M285" s="224" t="s">
        <v>21</v>
      </c>
      <c r="N285" s="225" t="s">
        <v>41</v>
      </c>
      <c r="O285" s="45"/>
      <c r="P285" s="226">
        <f>O285*H285</f>
        <v>0</v>
      </c>
      <c r="Q285" s="226">
        <v>0.00109</v>
      </c>
      <c r="R285" s="226">
        <f>Q285*H285</f>
        <v>0.00109</v>
      </c>
      <c r="S285" s="226">
        <v>0</v>
      </c>
      <c r="T285" s="227">
        <f>S285*H285</f>
        <v>0</v>
      </c>
      <c r="AR285" s="22" t="s">
        <v>193</v>
      </c>
      <c r="AT285" s="22" t="s">
        <v>128</v>
      </c>
      <c r="AU285" s="22" t="s">
        <v>80</v>
      </c>
      <c r="AY285" s="22" t="s">
        <v>127</v>
      </c>
      <c r="BE285" s="228">
        <f>IF(N285="základní",J285,0)</f>
        <v>0</v>
      </c>
      <c r="BF285" s="228">
        <f>IF(N285="snížená",J285,0)</f>
        <v>0</v>
      </c>
      <c r="BG285" s="228">
        <f>IF(N285="zákl. přenesená",J285,0)</f>
        <v>0</v>
      </c>
      <c r="BH285" s="228">
        <f>IF(N285="sníž. přenesená",J285,0)</f>
        <v>0</v>
      </c>
      <c r="BI285" s="228">
        <f>IF(N285="nulová",J285,0)</f>
        <v>0</v>
      </c>
      <c r="BJ285" s="22" t="s">
        <v>78</v>
      </c>
      <c r="BK285" s="228">
        <f>ROUND(I285*H285,2)</f>
        <v>0</v>
      </c>
      <c r="BL285" s="22" t="s">
        <v>193</v>
      </c>
      <c r="BM285" s="22" t="s">
        <v>641</v>
      </c>
    </row>
    <row r="286" s="1" customFormat="1" ht="16.5" customHeight="1">
      <c r="B286" s="44"/>
      <c r="C286" s="217" t="s">
        <v>642</v>
      </c>
      <c r="D286" s="217" t="s">
        <v>128</v>
      </c>
      <c r="E286" s="218" t="s">
        <v>643</v>
      </c>
      <c r="F286" s="219" t="s">
        <v>644</v>
      </c>
      <c r="G286" s="220" t="s">
        <v>555</v>
      </c>
      <c r="H286" s="221">
        <v>4</v>
      </c>
      <c r="I286" s="222"/>
      <c r="J286" s="223">
        <f>ROUND(I286*H286,2)</f>
        <v>0</v>
      </c>
      <c r="K286" s="219" t="s">
        <v>132</v>
      </c>
      <c r="L286" s="70"/>
      <c r="M286" s="224" t="s">
        <v>21</v>
      </c>
      <c r="N286" s="225" t="s">
        <v>41</v>
      </c>
      <c r="O286" s="45"/>
      <c r="P286" s="226">
        <f>O286*H286</f>
        <v>0</v>
      </c>
      <c r="Q286" s="226">
        <v>0</v>
      </c>
      <c r="R286" s="226">
        <f>Q286*H286</f>
        <v>0</v>
      </c>
      <c r="S286" s="226">
        <v>0.00156</v>
      </c>
      <c r="T286" s="227">
        <f>S286*H286</f>
        <v>0.0062399999999999999</v>
      </c>
      <c r="AR286" s="22" t="s">
        <v>193</v>
      </c>
      <c r="AT286" s="22" t="s">
        <v>128</v>
      </c>
      <c r="AU286" s="22" t="s">
        <v>80</v>
      </c>
      <c r="AY286" s="22" t="s">
        <v>127</v>
      </c>
      <c r="BE286" s="228">
        <f>IF(N286="základní",J286,0)</f>
        <v>0</v>
      </c>
      <c r="BF286" s="228">
        <f>IF(N286="snížená",J286,0)</f>
        <v>0</v>
      </c>
      <c r="BG286" s="228">
        <f>IF(N286="zákl. přenesená",J286,0)</f>
        <v>0</v>
      </c>
      <c r="BH286" s="228">
        <f>IF(N286="sníž. přenesená",J286,0)</f>
        <v>0</v>
      </c>
      <c r="BI286" s="228">
        <f>IF(N286="nulová",J286,0)</f>
        <v>0</v>
      </c>
      <c r="BJ286" s="22" t="s">
        <v>78</v>
      </c>
      <c r="BK286" s="228">
        <f>ROUND(I286*H286,2)</f>
        <v>0</v>
      </c>
      <c r="BL286" s="22" t="s">
        <v>193</v>
      </c>
      <c r="BM286" s="22" t="s">
        <v>645</v>
      </c>
    </row>
    <row r="287" s="1" customFormat="1" ht="25.5" customHeight="1">
      <c r="B287" s="44"/>
      <c r="C287" s="217" t="s">
        <v>646</v>
      </c>
      <c r="D287" s="217" t="s">
        <v>128</v>
      </c>
      <c r="E287" s="218" t="s">
        <v>647</v>
      </c>
      <c r="F287" s="219" t="s">
        <v>648</v>
      </c>
      <c r="G287" s="220" t="s">
        <v>555</v>
      </c>
      <c r="H287" s="221">
        <v>2</v>
      </c>
      <c r="I287" s="222"/>
      <c r="J287" s="223">
        <f>ROUND(I287*H287,2)</f>
        <v>0</v>
      </c>
      <c r="K287" s="219" t="s">
        <v>132</v>
      </c>
      <c r="L287" s="70"/>
      <c r="M287" s="224" t="s">
        <v>21</v>
      </c>
      <c r="N287" s="225" t="s">
        <v>41</v>
      </c>
      <c r="O287" s="45"/>
      <c r="P287" s="226">
        <f>O287*H287</f>
        <v>0</v>
      </c>
      <c r="Q287" s="226">
        <v>0.0019599999999999999</v>
      </c>
      <c r="R287" s="226">
        <f>Q287*H287</f>
        <v>0.0039199999999999999</v>
      </c>
      <c r="S287" s="226">
        <v>0</v>
      </c>
      <c r="T287" s="227">
        <f>S287*H287</f>
        <v>0</v>
      </c>
      <c r="AR287" s="22" t="s">
        <v>193</v>
      </c>
      <c r="AT287" s="22" t="s">
        <v>128</v>
      </c>
      <c r="AU287" s="22" t="s">
        <v>80</v>
      </c>
      <c r="AY287" s="22" t="s">
        <v>127</v>
      </c>
      <c r="BE287" s="228">
        <f>IF(N287="základní",J287,0)</f>
        <v>0</v>
      </c>
      <c r="BF287" s="228">
        <f>IF(N287="snížená",J287,0)</f>
        <v>0</v>
      </c>
      <c r="BG287" s="228">
        <f>IF(N287="zákl. přenesená",J287,0)</f>
        <v>0</v>
      </c>
      <c r="BH287" s="228">
        <f>IF(N287="sníž. přenesená",J287,0)</f>
        <v>0</v>
      </c>
      <c r="BI287" s="228">
        <f>IF(N287="nulová",J287,0)</f>
        <v>0</v>
      </c>
      <c r="BJ287" s="22" t="s">
        <v>78</v>
      </c>
      <c r="BK287" s="228">
        <f>ROUND(I287*H287,2)</f>
        <v>0</v>
      </c>
      <c r="BL287" s="22" t="s">
        <v>193</v>
      </c>
      <c r="BM287" s="22" t="s">
        <v>649</v>
      </c>
    </row>
    <row r="288" s="1" customFormat="1">
      <c r="B288" s="44"/>
      <c r="C288" s="72"/>
      <c r="D288" s="231" t="s">
        <v>154</v>
      </c>
      <c r="E288" s="72"/>
      <c r="F288" s="232" t="s">
        <v>650</v>
      </c>
      <c r="G288" s="72"/>
      <c r="H288" s="72"/>
      <c r="I288" s="189"/>
      <c r="J288" s="72"/>
      <c r="K288" s="72"/>
      <c r="L288" s="70"/>
      <c r="M288" s="233"/>
      <c r="N288" s="45"/>
      <c r="O288" s="45"/>
      <c r="P288" s="45"/>
      <c r="Q288" s="45"/>
      <c r="R288" s="45"/>
      <c r="S288" s="45"/>
      <c r="T288" s="93"/>
      <c r="AT288" s="22" t="s">
        <v>154</v>
      </c>
      <c r="AU288" s="22" t="s">
        <v>80</v>
      </c>
    </row>
    <row r="289" s="1" customFormat="1" ht="25.5" customHeight="1">
      <c r="B289" s="44"/>
      <c r="C289" s="217" t="s">
        <v>651</v>
      </c>
      <c r="D289" s="217" t="s">
        <v>128</v>
      </c>
      <c r="E289" s="218" t="s">
        <v>647</v>
      </c>
      <c r="F289" s="219" t="s">
        <v>648</v>
      </c>
      <c r="G289" s="220" t="s">
        <v>555</v>
      </c>
      <c r="H289" s="221">
        <v>2</v>
      </c>
      <c r="I289" s="222"/>
      <c r="J289" s="223">
        <f>ROUND(I289*H289,2)</f>
        <v>0</v>
      </c>
      <c r="K289" s="219" t="s">
        <v>132</v>
      </c>
      <c r="L289" s="70"/>
      <c r="M289" s="224" t="s">
        <v>21</v>
      </c>
      <c r="N289" s="225" t="s">
        <v>41</v>
      </c>
      <c r="O289" s="45"/>
      <c r="P289" s="226">
        <f>O289*H289</f>
        <v>0</v>
      </c>
      <c r="Q289" s="226">
        <v>0.0019599999999999999</v>
      </c>
      <c r="R289" s="226">
        <f>Q289*H289</f>
        <v>0.0039199999999999999</v>
      </c>
      <c r="S289" s="226">
        <v>0</v>
      </c>
      <c r="T289" s="227">
        <f>S289*H289</f>
        <v>0</v>
      </c>
      <c r="AR289" s="22" t="s">
        <v>193</v>
      </c>
      <c r="AT289" s="22" t="s">
        <v>128</v>
      </c>
      <c r="AU289" s="22" t="s">
        <v>80</v>
      </c>
      <c r="AY289" s="22" t="s">
        <v>127</v>
      </c>
      <c r="BE289" s="228">
        <f>IF(N289="základní",J289,0)</f>
        <v>0</v>
      </c>
      <c r="BF289" s="228">
        <f>IF(N289="snížená",J289,0)</f>
        <v>0</v>
      </c>
      <c r="BG289" s="228">
        <f>IF(N289="zákl. přenesená",J289,0)</f>
        <v>0</v>
      </c>
      <c r="BH289" s="228">
        <f>IF(N289="sníž. přenesená",J289,0)</f>
        <v>0</v>
      </c>
      <c r="BI289" s="228">
        <f>IF(N289="nulová",J289,0)</f>
        <v>0</v>
      </c>
      <c r="BJ289" s="22" t="s">
        <v>78</v>
      </c>
      <c r="BK289" s="228">
        <f>ROUND(I289*H289,2)</f>
        <v>0</v>
      </c>
      <c r="BL289" s="22" t="s">
        <v>193</v>
      </c>
      <c r="BM289" s="22" t="s">
        <v>652</v>
      </c>
    </row>
    <row r="290" s="1" customFormat="1">
      <c r="B290" s="44"/>
      <c r="C290" s="72"/>
      <c r="D290" s="231" t="s">
        <v>154</v>
      </c>
      <c r="E290" s="72"/>
      <c r="F290" s="232" t="s">
        <v>650</v>
      </c>
      <c r="G290" s="72"/>
      <c r="H290" s="72"/>
      <c r="I290" s="189"/>
      <c r="J290" s="72"/>
      <c r="K290" s="72"/>
      <c r="L290" s="70"/>
      <c r="M290" s="233"/>
      <c r="N290" s="45"/>
      <c r="O290" s="45"/>
      <c r="P290" s="45"/>
      <c r="Q290" s="45"/>
      <c r="R290" s="45"/>
      <c r="S290" s="45"/>
      <c r="T290" s="93"/>
      <c r="AT290" s="22" t="s">
        <v>154</v>
      </c>
      <c r="AU290" s="22" t="s">
        <v>80</v>
      </c>
    </row>
    <row r="291" s="1" customFormat="1" ht="25.5" customHeight="1">
      <c r="B291" s="44"/>
      <c r="C291" s="217" t="s">
        <v>653</v>
      </c>
      <c r="D291" s="217" t="s">
        <v>128</v>
      </c>
      <c r="E291" s="218" t="s">
        <v>654</v>
      </c>
      <c r="F291" s="219" t="s">
        <v>655</v>
      </c>
      <c r="G291" s="220" t="s">
        <v>555</v>
      </c>
      <c r="H291" s="221">
        <v>1</v>
      </c>
      <c r="I291" s="222"/>
      <c r="J291" s="223">
        <f>ROUND(I291*H291,2)</f>
        <v>0</v>
      </c>
      <c r="K291" s="219" t="s">
        <v>132</v>
      </c>
      <c r="L291" s="70"/>
      <c r="M291" s="224" t="s">
        <v>21</v>
      </c>
      <c r="N291" s="225" t="s">
        <v>41</v>
      </c>
      <c r="O291" s="45"/>
      <c r="P291" s="226">
        <f>O291*H291</f>
        <v>0</v>
      </c>
      <c r="Q291" s="226">
        <v>0.0025400000000000002</v>
      </c>
      <c r="R291" s="226">
        <f>Q291*H291</f>
        <v>0.0025400000000000002</v>
      </c>
      <c r="S291" s="226">
        <v>0</v>
      </c>
      <c r="T291" s="227">
        <f>S291*H291</f>
        <v>0</v>
      </c>
      <c r="AR291" s="22" t="s">
        <v>193</v>
      </c>
      <c r="AT291" s="22" t="s">
        <v>128</v>
      </c>
      <c r="AU291" s="22" t="s">
        <v>80</v>
      </c>
      <c r="AY291" s="22" t="s">
        <v>127</v>
      </c>
      <c r="BE291" s="228">
        <f>IF(N291="základní",J291,0)</f>
        <v>0</v>
      </c>
      <c r="BF291" s="228">
        <f>IF(N291="snížená",J291,0)</f>
        <v>0</v>
      </c>
      <c r="BG291" s="228">
        <f>IF(N291="zákl. přenesená",J291,0)</f>
        <v>0</v>
      </c>
      <c r="BH291" s="228">
        <f>IF(N291="sníž. přenesená",J291,0)</f>
        <v>0</v>
      </c>
      <c r="BI291" s="228">
        <f>IF(N291="nulová",J291,0)</f>
        <v>0</v>
      </c>
      <c r="BJ291" s="22" t="s">
        <v>78</v>
      </c>
      <c r="BK291" s="228">
        <f>ROUND(I291*H291,2)</f>
        <v>0</v>
      </c>
      <c r="BL291" s="22" t="s">
        <v>193</v>
      </c>
      <c r="BM291" s="22" t="s">
        <v>656</v>
      </c>
    </row>
    <row r="292" s="1" customFormat="1">
      <c r="B292" s="44"/>
      <c r="C292" s="72"/>
      <c r="D292" s="231" t="s">
        <v>154</v>
      </c>
      <c r="E292" s="72"/>
      <c r="F292" s="232" t="s">
        <v>657</v>
      </c>
      <c r="G292" s="72"/>
      <c r="H292" s="72"/>
      <c r="I292" s="189"/>
      <c r="J292" s="72"/>
      <c r="K292" s="72"/>
      <c r="L292" s="70"/>
      <c r="M292" s="233"/>
      <c r="N292" s="45"/>
      <c r="O292" s="45"/>
      <c r="P292" s="45"/>
      <c r="Q292" s="45"/>
      <c r="R292" s="45"/>
      <c r="S292" s="45"/>
      <c r="T292" s="93"/>
      <c r="AT292" s="22" t="s">
        <v>154</v>
      </c>
      <c r="AU292" s="22" t="s">
        <v>80</v>
      </c>
    </row>
    <row r="293" s="1" customFormat="1" ht="16.5" customHeight="1">
      <c r="B293" s="44"/>
      <c r="C293" s="217" t="s">
        <v>658</v>
      </c>
      <c r="D293" s="217" t="s">
        <v>128</v>
      </c>
      <c r="E293" s="218" t="s">
        <v>659</v>
      </c>
      <c r="F293" s="219" t="s">
        <v>660</v>
      </c>
      <c r="G293" s="220" t="s">
        <v>237</v>
      </c>
      <c r="H293" s="221">
        <v>1</v>
      </c>
      <c r="I293" s="222"/>
      <c r="J293" s="223">
        <f>ROUND(I293*H293,2)</f>
        <v>0</v>
      </c>
      <c r="K293" s="219" t="s">
        <v>132</v>
      </c>
      <c r="L293" s="70"/>
      <c r="M293" s="224" t="s">
        <v>21</v>
      </c>
      <c r="N293" s="225" t="s">
        <v>41</v>
      </c>
      <c r="O293" s="45"/>
      <c r="P293" s="226">
        <f>O293*H293</f>
        <v>0</v>
      </c>
      <c r="Q293" s="226">
        <v>0</v>
      </c>
      <c r="R293" s="226">
        <f>Q293*H293</f>
        <v>0</v>
      </c>
      <c r="S293" s="226">
        <v>0.0022499999999999998</v>
      </c>
      <c r="T293" s="227">
        <f>S293*H293</f>
        <v>0.0022499999999999998</v>
      </c>
      <c r="AR293" s="22" t="s">
        <v>193</v>
      </c>
      <c r="AT293" s="22" t="s">
        <v>128</v>
      </c>
      <c r="AU293" s="22" t="s">
        <v>80</v>
      </c>
      <c r="AY293" s="22" t="s">
        <v>127</v>
      </c>
      <c r="BE293" s="228">
        <f>IF(N293="základní",J293,0)</f>
        <v>0</v>
      </c>
      <c r="BF293" s="228">
        <f>IF(N293="snížená",J293,0)</f>
        <v>0</v>
      </c>
      <c r="BG293" s="228">
        <f>IF(N293="zákl. přenesená",J293,0)</f>
        <v>0</v>
      </c>
      <c r="BH293" s="228">
        <f>IF(N293="sníž. přenesená",J293,0)</f>
        <v>0</v>
      </c>
      <c r="BI293" s="228">
        <f>IF(N293="nulová",J293,0)</f>
        <v>0</v>
      </c>
      <c r="BJ293" s="22" t="s">
        <v>78</v>
      </c>
      <c r="BK293" s="228">
        <f>ROUND(I293*H293,2)</f>
        <v>0</v>
      </c>
      <c r="BL293" s="22" t="s">
        <v>193</v>
      </c>
      <c r="BM293" s="22" t="s">
        <v>661</v>
      </c>
    </row>
    <row r="294" s="1" customFormat="1" ht="16.5" customHeight="1">
      <c r="B294" s="44"/>
      <c r="C294" s="217" t="s">
        <v>662</v>
      </c>
      <c r="D294" s="217" t="s">
        <v>128</v>
      </c>
      <c r="E294" s="218" t="s">
        <v>663</v>
      </c>
      <c r="F294" s="219" t="s">
        <v>664</v>
      </c>
      <c r="G294" s="220" t="s">
        <v>555</v>
      </c>
      <c r="H294" s="221">
        <v>1</v>
      </c>
      <c r="I294" s="222"/>
      <c r="J294" s="223">
        <f>ROUND(I294*H294,2)</f>
        <v>0</v>
      </c>
      <c r="K294" s="219" t="s">
        <v>132</v>
      </c>
      <c r="L294" s="70"/>
      <c r="M294" s="224" t="s">
        <v>21</v>
      </c>
      <c r="N294" s="225" t="s">
        <v>41</v>
      </c>
      <c r="O294" s="45"/>
      <c r="P294" s="226">
        <f>O294*H294</f>
        <v>0</v>
      </c>
      <c r="Q294" s="226">
        <v>0.0018500000000000001</v>
      </c>
      <c r="R294" s="226">
        <f>Q294*H294</f>
        <v>0.0018500000000000001</v>
      </c>
      <c r="S294" s="226">
        <v>0</v>
      </c>
      <c r="T294" s="227">
        <f>S294*H294</f>
        <v>0</v>
      </c>
      <c r="AR294" s="22" t="s">
        <v>193</v>
      </c>
      <c r="AT294" s="22" t="s">
        <v>128</v>
      </c>
      <c r="AU294" s="22" t="s">
        <v>80</v>
      </c>
      <c r="AY294" s="22" t="s">
        <v>127</v>
      </c>
      <c r="BE294" s="228">
        <f>IF(N294="základní",J294,0)</f>
        <v>0</v>
      </c>
      <c r="BF294" s="228">
        <f>IF(N294="snížená",J294,0)</f>
        <v>0</v>
      </c>
      <c r="BG294" s="228">
        <f>IF(N294="zákl. přenesená",J294,0)</f>
        <v>0</v>
      </c>
      <c r="BH294" s="228">
        <f>IF(N294="sníž. přenesená",J294,0)</f>
        <v>0</v>
      </c>
      <c r="BI294" s="228">
        <f>IF(N294="nulová",J294,0)</f>
        <v>0</v>
      </c>
      <c r="BJ294" s="22" t="s">
        <v>78</v>
      </c>
      <c r="BK294" s="228">
        <f>ROUND(I294*H294,2)</f>
        <v>0</v>
      </c>
      <c r="BL294" s="22" t="s">
        <v>193</v>
      </c>
      <c r="BM294" s="22" t="s">
        <v>665</v>
      </c>
    </row>
    <row r="295" s="1" customFormat="1">
      <c r="B295" s="44"/>
      <c r="C295" s="72"/>
      <c r="D295" s="231" t="s">
        <v>154</v>
      </c>
      <c r="E295" s="72"/>
      <c r="F295" s="232" t="s">
        <v>666</v>
      </c>
      <c r="G295" s="72"/>
      <c r="H295" s="72"/>
      <c r="I295" s="189"/>
      <c r="J295" s="72"/>
      <c r="K295" s="72"/>
      <c r="L295" s="70"/>
      <c r="M295" s="233"/>
      <c r="N295" s="45"/>
      <c r="O295" s="45"/>
      <c r="P295" s="45"/>
      <c r="Q295" s="45"/>
      <c r="R295" s="45"/>
      <c r="S295" s="45"/>
      <c r="T295" s="93"/>
      <c r="AT295" s="22" t="s">
        <v>154</v>
      </c>
      <c r="AU295" s="22" t="s">
        <v>80</v>
      </c>
    </row>
    <row r="296" s="1" customFormat="1" ht="16.5" customHeight="1">
      <c r="B296" s="44"/>
      <c r="C296" s="217" t="s">
        <v>667</v>
      </c>
      <c r="D296" s="217" t="s">
        <v>128</v>
      </c>
      <c r="E296" s="218" t="s">
        <v>668</v>
      </c>
      <c r="F296" s="219" t="s">
        <v>669</v>
      </c>
      <c r="G296" s="220" t="s">
        <v>237</v>
      </c>
      <c r="H296" s="221">
        <v>5</v>
      </c>
      <c r="I296" s="222"/>
      <c r="J296" s="223">
        <f>ROUND(I296*H296,2)</f>
        <v>0</v>
      </c>
      <c r="K296" s="219" t="s">
        <v>132</v>
      </c>
      <c r="L296" s="70"/>
      <c r="M296" s="224" t="s">
        <v>21</v>
      </c>
      <c r="N296" s="225" t="s">
        <v>41</v>
      </c>
      <c r="O296" s="45"/>
      <c r="P296" s="226">
        <f>O296*H296</f>
        <v>0</v>
      </c>
      <c r="Q296" s="226">
        <v>0</v>
      </c>
      <c r="R296" s="226">
        <f>Q296*H296</f>
        <v>0</v>
      </c>
      <c r="S296" s="226">
        <v>0.00084999999999999995</v>
      </c>
      <c r="T296" s="227">
        <f>S296*H296</f>
        <v>0.0042499999999999994</v>
      </c>
      <c r="AR296" s="22" t="s">
        <v>193</v>
      </c>
      <c r="AT296" s="22" t="s">
        <v>128</v>
      </c>
      <c r="AU296" s="22" t="s">
        <v>80</v>
      </c>
      <c r="AY296" s="22" t="s">
        <v>127</v>
      </c>
      <c r="BE296" s="228">
        <f>IF(N296="základní",J296,0)</f>
        <v>0</v>
      </c>
      <c r="BF296" s="228">
        <f>IF(N296="snížená",J296,0)</f>
        <v>0</v>
      </c>
      <c r="BG296" s="228">
        <f>IF(N296="zákl. přenesená",J296,0)</f>
        <v>0</v>
      </c>
      <c r="BH296" s="228">
        <f>IF(N296="sníž. přenesená",J296,0)</f>
        <v>0</v>
      </c>
      <c r="BI296" s="228">
        <f>IF(N296="nulová",J296,0)</f>
        <v>0</v>
      </c>
      <c r="BJ296" s="22" t="s">
        <v>78</v>
      </c>
      <c r="BK296" s="228">
        <f>ROUND(I296*H296,2)</f>
        <v>0</v>
      </c>
      <c r="BL296" s="22" t="s">
        <v>193</v>
      </c>
      <c r="BM296" s="22" t="s">
        <v>670</v>
      </c>
    </row>
    <row r="297" s="1" customFormat="1" ht="16.5" customHeight="1">
      <c r="B297" s="44"/>
      <c r="C297" s="217" t="s">
        <v>671</v>
      </c>
      <c r="D297" s="217" t="s">
        <v>128</v>
      </c>
      <c r="E297" s="218" t="s">
        <v>672</v>
      </c>
      <c r="F297" s="219" t="s">
        <v>673</v>
      </c>
      <c r="G297" s="220" t="s">
        <v>237</v>
      </c>
      <c r="H297" s="221">
        <v>1</v>
      </c>
      <c r="I297" s="222"/>
      <c r="J297" s="223">
        <f>ROUND(I297*H297,2)</f>
        <v>0</v>
      </c>
      <c r="K297" s="219" t="s">
        <v>132</v>
      </c>
      <c r="L297" s="70"/>
      <c r="M297" s="224" t="s">
        <v>21</v>
      </c>
      <c r="N297" s="225" t="s">
        <v>41</v>
      </c>
      <c r="O297" s="45"/>
      <c r="P297" s="226">
        <f>O297*H297</f>
        <v>0</v>
      </c>
      <c r="Q297" s="226">
        <v>0</v>
      </c>
      <c r="R297" s="226">
        <f>Q297*H297</f>
        <v>0</v>
      </c>
      <c r="S297" s="226">
        <v>0.00122</v>
      </c>
      <c r="T297" s="227">
        <f>S297*H297</f>
        <v>0.00122</v>
      </c>
      <c r="AR297" s="22" t="s">
        <v>193</v>
      </c>
      <c r="AT297" s="22" t="s">
        <v>128</v>
      </c>
      <c r="AU297" s="22" t="s">
        <v>80</v>
      </c>
      <c r="AY297" s="22" t="s">
        <v>127</v>
      </c>
      <c r="BE297" s="228">
        <f>IF(N297="základní",J297,0)</f>
        <v>0</v>
      </c>
      <c r="BF297" s="228">
        <f>IF(N297="snížená",J297,0)</f>
        <v>0</v>
      </c>
      <c r="BG297" s="228">
        <f>IF(N297="zákl. přenesená",J297,0)</f>
        <v>0</v>
      </c>
      <c r="BH297" s="228">
        <f>IF(N297="sníž. přenesená",J297,0)</f>
        <v>0</v>
      </c>
      <c r="BI297" s="228">
        <f>IF(N297="nulová",J297,0)</f>
        <v>0</v>
      </c>
      <c r="BJ297" s="22" t="s">
        <v>78</v>
      </c>
      <c r="BK297" s="228">
        <f>ROUND(I297*H297,2)</f>
        <v>0</v>
      </c>
      <c r="BL297" s="22" t="s">
        <v>193</v>
      </c>
      <c r="BM297" s="22" t="s">
        <v>674</v>
      </c>
    </row>
    <row r="298" s="1" customFormat="1" ht="16.5" customHeight="1">
      <c r="B298" s="44"/>
      <c r="C298" s="217" t="s">
        <v>675</v>
      </c>
      <c r="D298" s="217" t="s">
        <v>128</v>
      </c>
      <c r="E298" s="218" t="s">
        <v>676</v>
      </c>
      <c r="F298" s="219" t="s">
        <v>677</v>
      </c>
      <c r="G298" s="220" t="s">
        <v>237</v>
      </c>
      <c r="H298" s="221">
        <v>3</v>
      </c>
      <c r="I298" s="222"/>
      <c r="J298" s="223">
        <f>ROUND(I298*H298,2)</f>
        <v>0</v>
      </c>
      <c r="K298" s="219" t="s">
        <v>132</v>
      </c>
      <c r="L298" s="70"/>
      <c r="M298" s="224" t="s">
        <v>21</v>
      </c>
      <c r="N298" s="225" t="s">
        <v>41</v>
      </c>
      <c r="O298" s="45"/>
      <c r="P298" s="226">
        <f>O298*H298</f>
        <v>0</v>
      </c>
      <c r="Q298" s="226">
        <v>0.00023000000000000001</v>
      </c>
      <c r="R298" s="226">
        <f>Q298*H298</f>
        <v>0.00069000000000000008</v>
      </c>
      <c r="S298" s="226">
        <v>0</v>
      </c>
      <c r="T298" s="227">
        <f>S298*H298</f>
        <v>0</v>
      </c>
      <c r="AR298" s="22" t="s">
        <v>193</v>
      </c>
      <c r="AT298" s="22" t="s">
        <v>128</v>
      </c>
      <c r="AU298" s="22" t="s">
        <v>80</v>
      </c>
      <c r="AY298" s="22" t="s">
        <v>127</v>
      </c>
      <c r="BE298" s="228">
        <f>IF(N298="základní",J298,0)</f>
        <v>0</v>
      </c>
      <c r="BF298" s="228">
        <f>IF(N298="snížená",J298,0)</f>
        <v>0</v>
      </c>
      <c r="BG298" s="228">
        <f>IF(N298="zákl. přenesená",J298,0)</f>
        <v>0</v>
      </c>
      <c r="BH298" s="228">
        <f>IF(N298="sníž. přenesená",J298,0)</f>
        <v>0</v>
      </c>
      <c r="BI298" s="228">
        <f>IF(N298="nulová",J298,0)</f>
        <v>0</v>
      </c>
      <c r="BJ298" s="22" t="s">
        <v>78</v>
      </c>
      <c r="BK298" s="228">
        <f>ROUND(I298*H298,2)</f>
        <v>0</v>
      </c>
      <c r="BL298" s="22" t="s">
        <v>193</v>
      </c>
      <c r="BM298" s="22" t="s">
        <v>678</v>
      </c>
    </row>
    <row r="299" s="1" customFormat="1">
      <c r="B299" s="44"/>
      <c r="C299" s="72"/>
      <c r="D299" s="231" t="s">
        <v>154</v>
      </c>
      <c r="E299" s="72"/>
      <c r="F299" s="232" t="s">
        <v>679</v>
      </c>
      <c r="G299" s="72"/>
      <c r="H299" s="72"/>
      <c r="I299" s="189"/>
      <c r="J299" s="72"/>
      <c r="K299" s="72"/>
      <c r="L299" s="70"/>
      <c r="M299" s="233"/>
      <c r="N299" s="45"/>
      <c r="O299" s="45"/>
      <c r="P299" s="45"/>
      <c r="Q299" s="45"/>
      <c r="R299" s="45"/>
      <c r="S299" s="45"/>
      <c r="T299" s="93"/>
      <c r="AT299" s="22" t="s">
        <v>154</v>
      </c>
      <c r="AU299" s="22" t="s">
        <v>80</v>
      </c>
    </row>
    <row r="300" s="1" customFormat="1" ht="16.5" customHeight="1">
      <c r="B300" s="44"/>
      <c r="C300" s="217" t="s">
        <v>680</v>
      </c>
      <c r="D300" s="217" t="s">
        <v>128</v>
      </c>
      <c r="E300" s="218" t="s">
        <v>681</v>
      </c>
      <c r="F300" s="219" t="s">
        <v>682</v>
      </c>
      <c r="G300" s="220" t="s">
        <v>237</v>
      </c>
      <c r="H300" s="221">
        <v>1</v>
      </c>
      <c r="I300" s="222"/>
      <c r="J300" s="223">
        <f>ROUND(I300*H300,2)</f>
        <v>0</v>
      </c>
      <c r="K300" s="219" t="s">
        <v>132</v>
      </c>
      <c r="L300" s="70"/>
      <c r="M300" s="224" t="s">
        <v>21</v>
      </c>
      <c r="N300" s="225" t="s">
        <v>41</v>
      </c>
      <c r="O300" s="45"/>
      <c r="P300" s="226">
        <f>O300*H300</f>
        <v>0</v>
      </c>
      <c r="Q300" s="226">
        <v>0.00027999999999999998</v>
      </c>
      <c r="R300" s="226">
        <f>Q300*H300</f>
        <v>0.00027999999999999998</v>
      </c>
      <c r="S300" s="226">
        <v>0</v>
      </c>
      <c r="T300" s="227">
        <f>S300*H300</f>
        <v>0</v>
      </c>
      <c r="AR300" s="22" t="s">
        <v>193</v>
      </c>
      <c r="AT300" s="22" t="s">
        <v>128</v>
      </c>
      <c r="AU300" s="22" t="s">
        <v>80</v>
      </c>
      <c r="AY300" s="22" t="s">
        <v>127</v>
      </c>
      <c r="BE300" s="228">
        <f>IF(N300="základní",J300,0)</f>
        <v>0</v>
      </c>
      <c r="BF300" s="228">
        <f>IF(N300="snížená",J300,0)</f>
        <v>0</v>
      </c>
      <c r="BG300" s="228">
        <f>IF(N300="zákl. přenesená",J300,0)</f>
        <v>0</v>
      </c>
      <c r="BH300" s="228">
        <f>IF(N300="sníž. přenesená",J300,0)</f>
        <v>0</v>
      </c>
      <c r="BI300" s="228">
        <f>IF(N300="nulová",J300,0)</f>
        <v>0</v>
      </c>
      <c r="BJ300" s="22" t="s">
        <v>78</v>
      </c>
      <c r="BK300" s="228">
        <f>ROUND(I300*H300,2)</f>
        <v>0</v>
      </c>
      <c r="BL300" s="22" t="s">
        <v>193</v>
      </c>
      <c r="BM300" s="22" t="s">
        <v>683</v>
      </c>
    </row>
    <row r="301" s="1" customFormat="1">
      <c r="B301" s="44"/>
      <c r="C301" s="72"/>
      <c r="D301" s="231" t="s">
        <v>154</v>
      </c>
      <c r="E301" s="72"/>
      <c r="F301" s="232" t="s">
        <v>679</v>
      </c>
      <c r="G301" s="72"/>
      <c r="H301" s="72"/>
      <c r="I301" s="189"/>
      <c r="J301" s="72"/>
      <c r="K301" s="72"/>
      <c r="L301" s="70"/>
      <c r="M301" s="233"/>
      <c r="N301" s="45"/>
      <c r="O301" s="45"/>
      <c r="P301" s="45"/>
      <c r="Q301" s="45"/>
      <c r="R301" s="45"/>
      <c r="S301" s="45"/>
      <c r="T301" s="93"/>
      <c r="AT301" s="22" t="s">
        <v>154</v>
      </c>
      <c r="AU301" s="22" t="s">
        <v>80</v>
      </c>
    </row>
    <row r="302" s="1" customFormat="1" ht="25.5" customHeight="1">
      <c r="B302" s="44"/>
      <c r="C302" s="217" t="s">
        <v>684</v>
      </c>
      <c r="D302" s="217" t="s">
        <v>128</v>
      </c>
      <c r="E302" s="218" t="s">
        <v>685</v>
      </c>
      <c r="F302" s="219" t="s">
        <v>686</v>
      </c>
      <c r="G302" s="220" t="s">
        <v>237</v>
      </c>
      <c r="H302" s="221">
        <v>1</v>
      </c>
      <c r="I302" s="222"/>
      <c r="J302" s="223">
        <f>ROUND(I302*H302,2)</f>
        <v>0</v>
      </c>
      <c r="K302" s="219" t="s">
        <v>132</v>
      </c>
      <c r="L302" s="70"/>
      <c r="M302" s="224" t="s">
        <v>21</v>
      </c>
      <c r="N302" s="225" t="s">
        <v>41</v>
      </c>
      <c r="O302" s="45"/>
      <c r="P302" s="226">
        <f>O302*H302</f>
        <v>0</v>
      </c>
      <c r="Q302" s="226">
        <v>0.00066</v>
      </c>
      <c r="R302" s="226">
        <f>Q302*H302</f>
        <v>0.00066</v>
      </c>
      <c r="S302" s="226">
        <v>0</v>
      </c>
      <c r="T302" s="227">
        <f>S302*H302</f>
        <v>0</v>
      </c>
      <c r="AR302" s="22" t="s">
        <v>193</v>
      </c>
      <c r="AT302" s="22" t="s">
        <v>128</v>
      </c>
      <c r="AU302" s="22" t="s">
        <v>80</v>
      </c>
      <c r="AY302" s="22" t="s">
        <v>127</v>
      </c>
      <c r="BE302" s="228">
        <f>IF(N302="základní",J302,0)</f>
        <v>0</v>
      </c>
      <c r="BF302" s="228">
        <f>IF(N302="snížená",J302,0)</f>
        <v>0</v>
      </c>
      <c r="BG302" s="228">
        <f>IF(N302="zákl. přenesená",J302,0)</f>
        <v>0</v>
      </c>
      <c r="BH302" s="228">
        <f>IF(N302="sníž. přenesená",J302,0)</f>
        <v>0</v>
      </c>
      <c r="BI302" s="228">
        <f>IF(N302="nulová",J302,0)</f>
        <v>0</v>
      </c>
      <c r="BJ302" s="22" t="s">
        <v>78</v>
      </c>
      <c r="BK302" s="228">
        <f>ROUND(I302*H302,2)</f>
        <v>0</v>
      </c>
      <c r="BL302" s="22" t="s">
        <v>193</v>
      </c>
      <c r="BM302" s="22" t="s">
        <v>687</v>
      </c>
    </row>
    <row r="303" s="1" customFormat="1">
      <c r="B303" s="44"/>
      <c r="C303" s="72"/>
      <c r="D303" s="231" t="s">
        <v>154</v>
      </c>
      <c r="E303" s="72"/>
      <c r="F303" s="232" t="s">
        <v>679</v>
      </c>
      <c r="G303" s="72"/>
      <c r="H303" s="72"/>
      <c r="I303" s="189"/>
      <c r="J303" s="72"/>
      <c r="K303" s="72"/>
      <c r="L303" s="70"/>
      <c r="M303" s="233"/>
      <c r="N303" s="45"/>
      <c r="O303" s="45"/>
      <c r="P303" s="45"/>
      <c r="Q303" s="45"/>
      <c r="R303" s="45"/>
      <c r="S303" s="45"/>
      <c r="T303" s="93"/>
      <c r="AT303" s="22" t="s">
        <v>154</v>
      </c>
      <c r="AU303" s="22" t="s">
        <v>80</v>
      </c>
    </row>
    <row r="304" s="1" customFormat="1" ht="25.5" customHeight="1">
      <c r="B304" s="44"/>
      <c r="C304" s="217" t="s">
        <v>688</v>
      </c>
      <c r="D304" s="217" t="s">
        <v>128</v>
      </c>
      <c r="E304" s="218" t="s">
        <v>689</v>
      </c>
      <c r="F304" s="219" t="s">
        <v>690</v>
      </c>
      <c r="G304" s="220" t="s">
        <v>237</v>
      </c>
      <c r="H304" s="221">
        <v>1</v>
      </c>
      <c r="I304" s="222"/>
      <c r="J304" s="223">
        <f>ROUND(I304*H304,2)</f>
        <v>0</v>
      </c>
      <c r="K304" s="219" t="s">
        <v>132</v>
      </c>
      <c r="L304" s="70"/>
      <c r="M304" s="224" t="s">
        <v>21</v>
      </c>
      <c r="N304" s="225" t="s">
        <v>41</v>
      </c>
      <c r="O304" s="45"/>
      <c r="P304" s="226">
        <f>O304*H304</f>
        <v>0</v>
      </c>
      <c r="Q304" s="226">
        <v>0.00046999999999999999</v>
      </c>
      <c r="R304" s="226">
        <f>Q304*H304</f>
        <v>0.00046999999999999999</v>
      </c>
      <c r="S304" s="226">
        <v>0</v>
      </c>
      <c r="T304" s="227">
        <f>S304*H304</f>
        <v>0</v>
      </c>
      <c r="AR304" s="22" t="s">
        <v>193</v>
      </c>
      <c r="AT304" s="22" t="s">
        <v>128</v>
      </c>
      <c r="AU304" s="22" t="s">
        <v>80</v>
      </c>
      <c r="AY304" s="22" t="s">
        <v>127</v>
      </c>
      <c r="BE304" s="228">
        <f>IF(N304="základní",J304,0)</f>
        <v>0</v>
      </c>
      <c r="BF304" s="228">
        <f>IF(N304="snížená",J304,0)</f>
        <v>0</v>
      </c>
      <c r="BG304" s="228">
        <f>IF(N304="zákl. přenesená",J304,0)</f>
        <v>0</v>
      </c>
      <c r="BH304" s="228">
        <f>IF(N304="sníž. přenesená",J304,0)</f>
        <v>0</v>
      </c>
      <c r="BI304" s="228">
        <f>IF(N304="nulová",J304,0)</f>
        <v>0</v>
      </c>
      <c r="BJ304" s="22" t="s">
        <v>78</v>
      </c>
      <c r="BK304" s="228">
        <f>ROUND(I304*H304,2)</f>
        <v>0</v>
      </c>
      <c r="BL304" s="22" t="s">
        <v>193</v>
      </c>
      <c r="BM304" s="22" t="s">
        <v>691</v>
      </c>
    </row>
    <row r="305" s="1" customFormat="1">
      <c r="B305" s="44"/>
      <c r="C305" s="72"/>
      <c r="D305" s="231" t="s">
        <v>154</v>
      </c>
      <c r="E305" s="72"/>
      <c r="F305" s="232" t="s">
        <v>679</v>
      </c>
      <c r="G305" s="72"/>
      <c r="H305" s="72"/>
      <c r="I305" s="189"/>
      <c r="J305" s="72"/>
      <c r="K305" s="72"/>
      <c r="L305" s="70"/>
      <c r="M305" s="233"/>
      <c r="N305" s="45"/>
      <c r="O305" s="45"/>
      <c r="P305" s="45"/>
      <c r="Q305" s="45"/>
      <c r="R305" s="45"/>
      <c r="S305" s="45"/>
      <c r="T305" s="93"/>
      <c r="AT305" s="22" t="s">
        <v>154</v>
      </c>
      <c r="AU305" s="22" t="s">
        <v>80</v>
      </c>
    </row>
    <row r="306" s="1" customFormat="1" ht="25.5" customHeight="1">
      <c r="B306" s="44"/>
      <c r="C306" s="217" t="s">
        <v>692</v>
      </c>
      <c r="D306" s="217" t="s">
        <v>128</v>
      </c>
      <c r="E306" s="218" t="s">
        <v>693</v>
      </c>
      <c r="F306" s="219" t="s">
        <v>694</v>
      </c>
      <c r="G306" s="220" t="s">
        <v>237</v>
      </c>
      <c r="H306" s="221">
        <v>5</v>
      </c>
      <c r="I306" s="222"/>
      <c r="J306" s="223">
        <f>ROUND(I306*H306,2)</f>
        <v>0</v>
      </c>
      <c r="K306" s="219" t="s">
        <v>132</v>
      </c>
      <c r="L306" s="70"/>
      <c r="M306" s="224" t="s">
        <v>21</v>
      </c>
      <c r="N306" s="225" t="s">
        <v>41</v>
      </c>
      <c r="O306" s="45"/>
      <c r="P306" s="226">
        <f>O306*H306</f>
        <v>0</v>
      </c>
      <c r="Q306" s="226">
        <v>0.0012800000000000001</v>
      </c>
      <c r="R306" s="226">
        <f>Q306*H306</f>
        <v>0.0064000000000000003</v>
      </c>
      <c r="S306" s="226">
        <v>0</v>
      </c>
      <c r="T306" s="227">
        <f>S306*H306</f>
        <v>0</v>
      </c>
      <c r="AR306" s="22" t="s">
        <v>193</v>
      </c>
      <c r="AT306" s="22" t="s">
        <v>128</v>
      </c>
      <c r="AU306" s="22" t="s">
        <v>80</v>
      </c>
      <c r="AY306" s="22" t="s">
        <v>127</v>
      </c>
      <c r="BE306" s="228">
        <f>IF(N306="základní",J306,0)</f>
        <v>0</v>
      </c>
      <c r="BF306" s="228">
        <f>IF(N306="snížená",J306,0)</f>
        <v>0</v>
      </c>
      <c r="BG306" s="228">
        <f>IF(N306="zákl. přenesená",J306,0)</f>
        <v>0</v>
      </c>
      <c r="BH306" s="228">
        <f>IF(N306="sníž. přenesená",J306,0)</f>
        <v>0</v>
      </c>
      <c r="BI306" s="228">
        <f>IF(N306="nulová",J306,0)</f>
        <v>0</v>
      </c>
      <c r="BJ306" s="22" t="s">
        <v>78</v>
      </c>
      <c r="BK306" s="228">
        <f>ROUND(I306*H306,2)</f>
        <v>0</v>
      </c>
      <c r="BL306" s="22" t="s">
        <v>193</v>
      </c>
      <c r="BM306" s="22" t="s">
        <v>695</v>
      </c>
    </row>
    <row r="307" s="1" customFormat="1">
      <c r="B307" s="44"/>
      <c r="C307" s="72"/>
      <c r="D307" s="231" t="s">
        <v>154</v>
      </c>
      <c r="E307" s="72"/>
      <c r="F307" s="232" t="s">
        <v>679</v>
      </c>
      <c r="G307" s="72"/>
      <c r="H307" s="72"/>
      <c r="I307" s="189"/>
      <c r="J307" s="72"/>
      <c r="K307" s="72"/>
      <c r="L307" s="70"/>
      <c r="M307" s="233"/>
      <c r="N307" s="45"/>
      <c r="O307" s="45"/>
      <c r="P307" s="45"/>
      <c r="Q307" s="45"/>
      <c r="R307" s="45"/>
      <c r="S307" s="45"/>
      <c r="T307" s="93"/>
      <c r="AT307" s="22" t="s">
        <v>154</v>
      </c>
      <c r="AU307" s="22" t="s">
        <v>80</v>
      </c>
    </row>
    <row r="308" s="1" customFormat="1" ht="16.5" customHeight="1">
      <c r="B308" s="44"/>
      <c r="C308" s="217" t="s">
        <v>696</v>
      </c>
      <c r="D308" s="217" t="s">
        <v>128</v>
      </c>
      <c r="E308" s="218" t="s">
        <v>697</v>
      </c>
      <c r="F308" s="219" t="s">
        <v>698</v>
      </c>
      <c r="G308" s="220" t="s">
        <v>237</v>
      </c>
      <c r="H308" s="221">
        <v>12</v>
      </c>
      <c r="I308" s="222"/>
      <c r="J308" s="223">
        <f>ROUND(I308*H308,2)</f>
        <v>0</v>
      </c>
      <c r="K308" s="219" t="s">
        <v>132</v>
      </c>
      <c r="L308" s="70"/>
      <c r="M308" s="224" t="s">
        <v>21</v>
      </c>
      <c r="N308" s="225" t="s">
        <v>41</v>
      </c>
      <c r="O308" s="45"/>
      <c r="P308" s="226">
        <f>O308*H308</f>
        <v>0</v>
      </c>
      <c r="Q308" s="226">
        <v>9.0000000000000006E-05</v>
      </c>
      <c r="R308" s="226">
        <f>Q308*H308</f>
        <v>0.00108</v>
      </c>
      <c r="S308" s="226">
        <v>0</v>
      </c>
      <c r="T308" s="227">
        <f>S308*H308</f>
        <v>0</v>
      </c>
      <c r="AR308" s="22" t="s">
        <v>193</v>
      </c>
      <c r="AT308" s="22" t="s">
        <v>128</v>
      </c>
      <c r="AU308" s="22" t="s">
        <v>80</v>
      </c>
      <c r="AY308" s="22" t="s">
        <v>127</v>
      </c>
      <c r="BE308" s="228">
        <f>IF(N308="základní",J308,0)</f>
        <v>0</v>
      </c>
      <c r="BF308" s="228">
        <f>IF(N308="snížená",J308,0)</f>
        <v>0</v>
      </c>
      <c r="BG308" s="228">
        <f>IF(N308="zákl. přenesená",J308,0)</f>
        <v>0</v>
      </c>
      <c r="BH308" s="228">
        <f>IF(N308="sníž. přenesená",J308,0)</f>
        <v>0</v>
      </c>
      <c r="BI308" s="228">
        <f>IF(N308="nulová",J308,0)</f>
        <v>0</v>
      </c>
      <c r="BJ308" s="22" t="s">
        <v>78</v>
      </c>
      <c r="BK308" s="228">
        <f>ROUND(I308*H308,2)</f>
        <v>0</v>
      </c>
      <c r="BL308" s="22" t="s">
        <v>193</v>
      </c>
      <c r="BM308" s="22" t="s">
        <v>699</v>
      </c>
    </row>
    <row r="309" s="1" customFormat="1" ht="38.25" customHeight="1">
      <c r="B309" s="44"/>
      <c r="C309" s="217" t="s">
        <v>700</v>
      </c>
      <c r="D309" s="217" t="s">
        <v>128</v>
      </c>
      <c r="E309" s="218" t="s">
        <v>701</v>
      </c>
      <c r="F309" s="219" t="s">
        <v>702</v>
      </c>
      <c r="G309" s="220" t="s">
        <v>169</v>
      </c>
      <c r="H309" s="221">
        <v>0.23999999999999999</v>
      </c>
      <c r="I309" s="222"/>
      <c r="J309" s="223">
        <f>ROUND(I309*H309,2)</f>
        <v>0</v>
      </c>
      <c r="K309" s="219" t="s">
        <v>132</v>
      </c>
      <c r="L309" s="70"/>
      <c r="M309" s="224" t="s">
        <v>21</v>
      </c>
      <c r="N309" s="225" t="s">
        <v>41</v>
      </c>
      <c r="O309" s="45"/>
      <c r="P309" s="226">
        <f>O309*H309</f>
        <v>0</v>
      </c>
      <c r="Q309" s="226">
        <v>0</v>
      </c>
      <c r="R309" s="226">
        <f>Q309*H309</f>
        <v>0</v>
      </c>
      <c r="S309" s="226">
        <v>0</v>
      </c>
      <c r="T309" s="227">
        <f>S309*H309</f>
        <v>0</v>
      </c>
      <c r="AR309" s="22" t="s">
        <v>193</v>
      </c>
      <c r="AT309" s="22" t="s">
        <v>128</v>
      </c>
      <c r="AU309" s="22" t="s">
        <v>80</v>
      </c>
      <c r="AY309" s="22" t="s">
        <v>127</v>
      </c>
      <c r="BE309" s="228">
        <f>IF(N309="základní",J309,0)</f>
        <v>0</v>
      </c>
      <c r="BF309" s="228">
        <f>IF(N309="snížená",J309,0)</f>
        <v>0</v>
      </c>
      <c r="BG309" s="228">
        <f>IF(N309="zákl. přenesená",J309,0)</f>
        <v>0</v>
      </c>
      <c r="BH309" s="228">
        <f>IF(N309="sníž. přenesená",J309,0)</f>
        <v>0</v>
      </c>
      <c r="BI309" s="228">
        <f>IF(N309="nulová",J309,0)</f>
        <v>0</v>
      </c>
      <c r="BJ309" s="22" t="s">
        <v>78</v>
      </c>
      <c r="BK309" s="228">
        <f>ROUND(I309*H309,2)</f>
        <v>0</v>
      </c>
      <c r="BL309" s="22" t="s">
        <v>193</v>
      </c>
      <c r="BM309" s="22" t="s">
        <v>703</v>
      </c>
    </row>
    <row r="310" s="1" customFormat="1">
      <c r="B310" s="44"/>
      <c r="C310" s="72"/>
      <c r="D310" s="231" t="s">
        <v>154</v>
      </c>
      <c r="E310" s="72"/>
      <c r="F310" s="232" t="s">
        <v>704</v>
      </c>
      <c r="G310" s="72"/>
      <c r="H310" s="72"/>
      <c r="I310" s="189"/>
      <c r="J310" s="72"/>
      <c r="K310" s="72"/>
      <c r="L310" s="70"/>
      <c r="M310" s="233"/>
      <c r="N310" s="45"/>
      <c r="O310" s="45"/>
      <c r="P310" s="45"/>
      <c r="Q310" s="45"/>
      <c r="R310" s="45"/>
      <c r="S310" s="45"/>
      <c r="T310" s="93"/>
      <c r="AT310" s="22" t="s">
        <v>154</v>
      </c>
      <c r="AU310" s="22" t="s">
        <v>80</v>
      </c>
    </row>
    <row r="311" s="10" customFormat="1" ht="29.88" customHeight="1">
      <c r="B311" s="203"/>
      <c r="C311" s="204"/>
      <c r="D311" s="205" t="s">
        <v>69</v>
      </c>
      <c r="E311" s="229" t="s">
        <v>705</v>
      </c>
      <c r="F311" s="229" t="s">
        <v>706</v>
      </c>
      <c r="G311" s="204"/>
      <c r="H311" s="204"/>
      <c r="I311" s="207"/>
      <c r="J311" s="230">
        <f>BK311</f>
        <v>0</v>
      </c>
      <c r="K311" s="204"/>
      <c r="L311" s="209"/>
      <c r="M311" s="210"/>
      <c r="N311" s="211"/>
      <c r="O311" s="211"/>
      <c r="P311" s="212">
        <f>SUM(P312:P315)</f>
        <v>0</v>
      </c>
      <c r="Q311" s="211"/>
      <c r="R311" s="212">
        <f>SUM(R312:R315)</f>
        <v>0.441</v>
      </c>
      <c r="S311" s="211"/>
      <c r="T311" s="213">
        <f>SUM(T312:T315)</f>
        <v>0</v>
      </c>
      <c r="AR311" s="214" t="s">
        <v>80</v>
      </c>
      <c r="AT311" s="215" t="s">
        <v>69</v>
      </c>
      <c r="AU311" s="215" t="s">
        <v>78</v>
      </c>
      <c r="AY311" s="214" t="s">
        <v>127</v>
      </c>
      <c r="BK311" s="216">
        <f>SUM(BK312:BK315)</f>
        <v>0</v>
      </c>
    </row>
    <row r="312" s="1" customFormat="1" ht="38.25" customHeight="1">
      <c r="B312" s="44"/>
      <c r="C312" s="217" t="s">
        <v>707</v>
      </c>
      <c r="D312" s="217" t="s">
        <v>128</v>
      </c>
      <c r="E312" s="218" t="s">
        <v>708</v>
      </c>
      <c r="F312" s="219" t="s">
        <v>709</v>
      </c>
      <c r="G312" s="220" t="s">
        <v>131</v>
      </c>
      <c r="H312" s="221">
        <v>75</v>
      </c>
      <c r="I312" s="222"/>
      <c r="J312" s="223">
        <f>ROUND(I312*H312,2)</f>
        <v>0</v>
      </c>
      <c r="K312" s="219" t="s">
        <v>132</v>
      </c>
      <c r="L312" s="70"/>
      <c r="M312" s="224" t="s">
        <v>21</v>
      </c>
      <c r="N312" s="225" t="s">
        <v>41</v>
      </c>
      <c r="O312" s="45"/>
      <c r="P312" s="226">
        <f>O312*H312</f>
        <v>0</v>
      </c>
      <c r="Q312" s="226">
        <v>0.0058799999999999998</v>
      </c>
      <c r="R312" s="226">
        <f>Q312*H312</f>
        <v>0.441</v>
      </c>
      <c r="S312" s="226">
        <v>0</v>
      </c>
      <c r="T312" s="227">
        <f>S312*H312</f>
        <v>0</v>
      </c>
      <c r="AR312" s="22" t="s">
        <v>193</v>
      </c>
      <c r="AT312" s="22" t="s">
        <v>128</v>
      </c>
      <c r="AU312" s="22" t="s">
        <v>80</v>
      </c>
      <c r="AY312" s="22" t="s">
        <v>127</v>
      </c>
      <c r="BE312" s="228">
        <f>IF(N312="základní",J312,0)</f>
        <v>0</v>
      </c>
      <c r="BF312" s="228">
        <f>IF(N312="snížená",J312,0)</f>
        <v>0</v>
      </c>
      <c r="BG312" s="228">
        <f>IF(N312="zákl. přenesená",J312,0)</f>
        <v>0</v>
      </c>
      <c r="BH312" s="228">
        <f>IF(N312="sníž. přenesená",J312,0)</f>
        <v>0</v>
      </c>
      <c r="BI312" s="228">
        <f>IF(N312="nulová",J312,0)</f>
        <v>0</v>
      </c>
      <c r="BJ312" s="22" t="s">
        <v>78</v>
      </c>
      <c r="BK312" s="228">
        <f>ROUND(I312*H312,2)</f>
        <v>0</v>
      </c>
      <c r="BL312" s="22" t="s">
        <v>193</v>
      </c>
      <c r="BM312" s="22" t="s">
        <v>710</v>
      </c>
    </row>
    <row r="313" s="1" customFormat="1">
      <c r="B313" s="44"/>
      <c r="C313" s="72"/>
      <c r="D313" s="231" t="s">
        <v>154</v>
      </c>
      <c r="E313" s="72"/>
      <c r="F313" s="232" t="s">
        <v>711</v>
      </c>
      <c r="G313" s="72"/>
      <c r="H313" s="72"/>
      <c r="I313" s="189"/>
      <c r="J313" s="72"/>
      <c r="K313" s="72"/>
      <c r="L313" s="70"/>
      <c r="M313" s="233"/>
      <c r="N313" s="45"/>
      <c r="O313" s="45"/>
      <c r="P313" s="45"/>
      <c r="Q313" s="45"/>
      <c r="R313" s="45"/>
      <c r="S313" s="45"/>
      <c r="T313" s="93"/>
      <c r="AT313" s="22" t="s">
        <v>154</v>
      </c>
      <c r="AU313" s="22" t="s">
        <v>80</v>
      </c>
    </row>
    <row r="314" s="1" customFormat="1" ht="51" customHeight="1">
      <c r="B314" s="44"/>
      <c r="C314" s="217" t="s">
        <v>712</v>
      </c>
      <c r="D314" s="217" t="s">
        <v>128</v>
      </c>
      <c r="E314" s="218" t="s">
        <v>713</v>
      </c>
      <c r="F314" s="219" t="s">
        <v>714</v>
      </c>
      <c r="G314" s="220" t="s">
        <v>169</v>
      </c>
      <c r="H314" s="221">
        <v>0.441</v>
      </c>
      <c r="I314" s="222"/>
      <c r="J314" s="223">
        <f>ROUND(I314*H314,2)</f>
        <v>0</v>
      </c>
      <c r="K314" s="219" t="s">
        <v>132</v>
      </c>
      <c r="L314" s="70"/>
      <c r="M314" s="224" t="s">
        <v>21</v>
      </c>
      <c r="N314" s="225" t="s">
        <v>41</v>
      </c>
      <c r="O314" s="45"/>
      <c r="P314" s="226">
        <f>O314*H314</f>
        <v>0</v>
      </c>
      <c r="Q314" s="226">
        <v>0</v>
      </c>
      <c r="R314" s="226">
        <f>Q314*H314</f>
        <v>0</v>
      </c>
      <c r="S314" s="226">
        <v>0</v>
      </c>
      <c r="T314" s="227">
        <f>S314*H314</f>
        <v>0</v>
      </c>
      <c r="AR314" s="22" t="s">
        <v>193</v>
      </c>
      <c r="AT314" s="22" t="s">
        <v>128</v>
      </c>
      <c r="AU314" s="22" t="s">
        <v>80</v>
      </c>
      <c r="AY314" s="22" t="s">
        <v>127</v>
      </c>
      <c r="BE314" s="228">
        <f>IF(N314="základní",J314,0)</f>
        <v>0</v>
      </c>
      <c r="BF314" s="228">
        <f>IF(N314="snížená",J314,0)</f>
        <v>0</v>
      </c>
      <c r="BG314" s="228">
        <f>IF(N314="zákl. přenesená",J314,0)</f>
        <v>0</v>
      </c>
      <c r="BH314" s="228">
        <f>IF(N314="sníž. přenesená",J314,0)</f>
        <v>0</v>
      </c>
      <c r="BI314" s="228">
        <f>IF(N314="nulová",J314,0)</f>
        <v>0</v>
      </c>
      <c r="BJ314" s="22" t="s">
        <v>78</v>
      </c>
      <c r="BK314" s="228">
        <f>ROUND(I314*H314,2)</f>
        <v>0</v>
      </c>
      <c r="BL314" s="22" t="s">
        <v>193</v>
      </c>
      <c r="BM314" s="22" t="s">
        <v>715</v>
      </c>
    </row>
    <row r="315" s="1" customFormat="1">
      <c r="B315" s="44"/>
      <c r="C315" s="72"/>
      <c r="D315" s="231" t="s">
        <v>154</v>
      </c>
      <c r="E315" s="72"/>
      <c r="F315" s="232" t="s">
        <v>716</v>
      </c>
      <c r="G315" s="72"/>
      <c r="H315" s="72"/>
      <c r="I315" s="189"/>
      <c r="J315" s="72"/>
      <c r="K315" s="72"/>
      <c r="L315" s="70"/>
      <c r="M315" s="233"/>
      <c r="N315" s="45"/>
      <c r="O315" s="45"/>
      <c r="P315" s="45"/>
      <c r="Q315" s="45"/>
      <c r="R315" s="45"/>
      <c r="S315" s="45"/>
      <c r="T315" s="93"/>
      <c r="AT315" s="22" t="s">
        <v>154</v>
      </c>
      <c r="AU315" s="22" t="s">
        <v>80</v>
      </c>
    </row>
    <row r="316" s="10" customFormat="1" ht="29.88" customHeight="1">
      <c r="B316" s="203"/>
      <c r="C316" s="204"/>
      <c r="D316" s="205" t="s">
        <v>69</v>
      </c>
      <c r="E316" s="229" t="s">
        <v>717</v>
      </c>
      <c r="F316" s="229" t="s">
        <v>718</v>
      </c>
      <c r="G316" s="204"/>
      <c r="H316" s="204"/>
      <c r="I316" s="207"/>
      <c r="J316" s="230">
        <f>BK316</f>
        <v>0</v>
      </c>
      <c r="K316" s="204"/>
      <c r="L316" s="209"/>
      <c r="M316" s="210"/>
      <c r="N316" s="211"/>
      <c r="O316" s="211"/>
      <c r="P316" s="212">
        <f>P317</f>
        <v>0</v>
      </c>
      <c r="Q316" s="211"/>
      <c r="R316" s="212">
        <f>R317</f>
        <v>0.050169999999999999</v>
      </c>
      <c r="S316" s="211"/>
      <c r="T316" s="213">
        <f>T317</f>
        <v>0</v>
      </c>
      <c r="AR316" s="214" t="s">
        <v>80</v>
      </c>
      <c r="AT316" s="215" t="s">
        <v>69</v>
      </c>
      <c r="AU316" s="215" t="s">
        <v>78</v>
      </c>
      <c r="AY316" s="214" t="s">
        <v>127</v>
      </c>
      <c r="BK316" s="216">
        <f>BK317</f>
        <v>0</v>
      </c>
    </row>
    <row r="317" s="1" customFormat="1" ht="25.5" customHeight="1">
      <c r="B317" s="44"/>
      <c r="C317" s="217" t="s">
        <v>719</v>
      </c>
      <c r="D317" s="217" t="s">
        <v>128</v>
      </c>
      <c r="E317" s="218" t="s">
        <v>720</v>
      </c>
      <c r="F317" s="219" t="s">
        <v>721</v>
      </c>
      <c r="G317" s="220" t="s">
        <v>152</v>
      </c>
      <c r="H317" s="221">
        <v>173</v>
      </c>
      <c r="I317" s="222"/>
      <c r="J317" s="223">
        <f>ROUND(I317*H317,2)</f>
        <v>0</v>
      </c>
      <c r="K317" s="219" t="s">
        <v>132</v>
      </c>
      <c r="L317" s="70"/>
      <c r="M317" s="224" t="s">
        <v>21</v>
      </c>
      <c r="N317" s="266" t="s">
        <v>41</v>
      </c>
      <c r="O317" s="267"/>
      <c r="P317" s="268">
        <f>O317*H317</f>
        <v>0</v>
      </c>
      <c r="Q317" s="268">
        <v>0.00029</v>
      </c>
      <c r="R317" s="268">
        <f>Q317*H317</f>
        <v>0.050169999999999999</v>
      </c>
      <c r="S317" s="268">
        <v>0</v>
      </c>
      <c r="T317" s="269">
        <f>S317*H317</f>
        <v>0</v>
      </c>
      <c r="AR317" s="22" t="s">
        <v>193</v>
      </c>
      <c r="AT317" s="22" t="s">
        <v>128</v>
      </c>
      <c r="AU317" s="22" t="s">
        <v>80</v>
      </c>
      <c r="AY317" s="22" t="s">
        <v>127</v>
      </c>
      <c r="BE317" s="228">
        <f>IF(N317="základní",J317,0)</f>
        <v>0</v>
      </c>
      <c r="BF317" s="228">
        <f>IF(N317="snížená",J317,0)</f>
        <v>0</v>
      </c>
      <c r="BG317" s="228">
        <f>IF(N317="zákl. přenesená",J317,0)</f>
        <v>0</v>
      </c>
      <c r="BH317" s="228">
        <f>IF(N317="sníž. přenesená",J317,0)</f>
        <v>0</v>
      </c>
      <c r="BI317" s="228">
        <f>IF(N317="nulová",J317,0)</f>
        <v>0</v>
      </c>
      <c r="BJ317" s="22" t="s">
        <v>78</v>
      </c>
      <c r="BK317" s="228">
        <f>ROUND(I317*H317,2)</f>
        <v>0</v>
      </c>
      <c r="BL317" s="22" t="s">
        <v>193</v>
      </c>
      <c r="BM317" s="22" t="s">
        <v>722</v>
      </c>
    </row>
    <row r="318" s="1" customFormat="1" ht="6.96" customHeight="1">
      <c r="B318" s="65"/>
      <c r="C318" s="66"/>
      <c r="D318" s="66"/>
      <c r="E318" s="66"/>
      <c r="F318" s="66"/>
      <c r="G318" s="66"/>
      <c r="H318" s="66"/>
      <c r="I318" s="164"/>
      <c r="J318" s="66"/>
      <c r="K318" s="66"/>
      <c r="L318" s="70"/>
    </row>
  </sheetData>
  <sheetProtection sheet="1" autoFilter="0" formatColumns="0" formatRows="0" objects="1" scenarios="1" spinCount="100000" saltValue="mcC74CMYgcHVTtetjKepUU94J3EXjxCmgc2w3UNQKwShLePGsddbnRnrxr1IwV3n7Eywt+vkiNp6kRm26pqZPw==" hashValue="LwO5IAK9x/kgGthmwXq7JrmgPpwFo7QnaQaRIPYrgCb+8PltbJ8yMfGVX84icv5SxV+2s9YyxYKdPUGuM+qulA==" algorithmName="SHA-512" password="CC35"/>
  <autoFilter ref="C86:K317"/>
  <mergeCells count="10">
    <mergeCell ref="E7:H7"/>
    <mergeCell ref="E9:H9"/>
    <mergeCell ref="E24:H24"/>
    <mergeCell ref="E45:H45"/>
    <mergeCell ref="E47:H47"/>
    <mergeCell ref="J51:J52"/>
    <mergeCell ref="E77:H77"/>
    <mergeCell ref="E79:H79"/>
    <mergeCell ref="G1:H1"/>
    <mergeCell ref="L2:V2"/>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87</v>
      </c>
      <c r="G1" s="137" t="s">
        <v>88</v>
      </c>
      <c r="H1" s="137"/>
      <c r="I1" s="138"/>
      <c r="J1" s="137" t="s">
        <v>89</v>
      </c>
      <c r="K1" s="136" t="s">
        <v>90</v>
      </c>
      <c r="L1" s="137" t="s">
        <v>91</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83</v>
      </c>
    </row>
    <row r="3" ht="6.96" customHeight="1">
      <c r="B3" s="23"/>
      <c r="C3" s="24"/>
      <c r="D3" s="24"/>
      <c r="E3" s="24"/>
      <c r="F3" s="24"/>
      <c r="G3" s="24"/>
      <c r="H3" s="24"/>
      <c r="I3" s="139"/>
      <c r="J3" s="24"/>
      <c r="K3" s="25"/>
      <c r="AT3" s="22" t="s">
        <v>80</v>
      </c>
    </row>
    <row r="4" ht="36.96" customHeight="1">
      <c r="B4" s="26"/>
      <c r="C4" s="27"/>
      <c r="D4" s="28" t="s">
        <v>92</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Rekonstrukce rozvodů TUV,SV a Kanalizace v budově C</v>
      </c>
      <c r="F7" s="38"/>
      <c r="G7" s="38"/>
      <c r="H7" s="38"/>
      <c r="I7" s="140"/>
      <c r="J7" s="27"/>
      <c r="K7" s="29"/>
    </row>
    <row r="8" s="1" customFormat="1">
      <c r="B8" s="44"/>
      <c r="C8" s="45"/>
      <c r="D8" s="38" t="s">
        <v>93</v>
      </c>
      <c r="E8" s="45"/>
      <c r="F8" s="45"/>
      <c r="G8" s="45"/>
      <c r="H8" s="45"/>
      <c r="I8" s="142"/>
      <c r="J8" s="45"/>
      <c r="K8" s="49"/>
    </row>
    <row r="9" s="1" customFormat="1" ht="36.96" customHeight="1">
      <c r="B9" s="44"/>
      <c r="C9" s="45"/>
      <c r="D9" s="45"/>
      <c r="E9" s="143" t="s">
        <v>723</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9. 11. 2018</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29</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30</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29</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32</v>
      </c>
      <c r="E20" s="45"/>
      <c r="F20" s="45"/>
      <c r="G20" s="45"/>
      <c r="H20" s="45"/>
      <c r="I20" s="144" t="s">
        <v>28</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29</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34</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36</v>
      </c>
      <c r="E27" s="45"/>
      <c r="F27" s="45"/>
      <c r="G27" s="45"/>
      <c r="H27" s="45"/>
      <c r="I27" s="142"/>
      <c r="J27" s="153">
        <f>ROUND(J80,2)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38</v>
      </c>
      <c r="G29" s="45"/>
      <c r="H29" s="45"/>
      <c r="I29" s="154" t="s">
        <v>37</v>
      </c>
      <c r="J29" s="50" t="s">
        <v>39</v>
      </c>
      <c r="K29" s="49"/>
    </row>
    <row r="30" s="1" customFormat="1" ht="14.4" customHeight="1">
      <c r="B30" s="44"/>
      <c r="C30" s="45"/>
      <c r="D30" s="53" t="s">
        <v>40</v>
      </c>
      <c r="E30" s="53" t="s">
        <v>41</v>
      </c>
      <c r="F30" s="155">
        <f>ROUND(SUM(BE80:BE123), 2)</f>
        <v>0</v>
      </c>
      <c r="G30" s="45"/>
      <c r="H30" s="45"/>
      <c r="I30" s="156">
        <v>0.20999999999999999</v>
      </c>
      <c r="J30" s="155">
        <f>ROUND(ROUND((SUM(BE80:BE123)), 2)*I30, 2)</f>
        <v>0</v>
      </c>
      <c r="K30" s="49"/>
    </row>
    <row r="31" s="1" customFormat="1" ht="14.4" customHeight="1">
      <c r="B31" s="44"/>
      <c r="C31" s="45"/>
      <c r="D31" s="45"/>
      <c r="E31" s="53" t="s">
        <v>42</v>
      </c>
      <c r="F31" s="155">
        <f>ROUND(SUM(BF80:BF123), 2)</f>
        <v>0</v>
      </c>
      <c r="G31" s="45"/>
      <c r="H31" s="45"/>
      <c r="I31" s="156">
        <v>0.14999999999999999</v>
      </c>
      <c r="J31" s="155">
        <f>ROUND(ROUND((SUM(BF80:BF123)), 2)*I31, 2)</f>
        <v>0</v>
      </c>
      <c r="K31" s="49"/>
    </row>
    <row r="32" hidden="1" s="1" customFormat="1" ht="14.4" customHeight="1">
      <c r="B32" s="44"/>
      <c r="C32" s="45"/>
      <c r="D32" s="45"/>
      <c r="E32" s="53" t="s">
        <v>43</v>
      </c>
      <c r="F32" s="155">
        <f>ROUND(SUM(BG80:BG123), 2)</f>
        <v>0</v>
      </c>
      <c r="G32" s="45"/>
      <c r="H32" s="45"/>
      <c r="I32" s="156">
        <v>0.20999999999999999</v>
      </c>
      <c r="J32" s="155">
        <v>0</v>
      </c>
      <c r="K32" s="49"/>
    </row>
    <row r="33" hidden="1" s="1" customFormat="1" ht="14.4" customHeight="1">
      <c r="B33" s="44"/>
      <c r="C33" s="45"/>
      <c r="D33" s="45"/>
      <c r="E33" s="53" t="s">
        <v>44</v>
      </c>
      <c r="F33" s="155">
        <f>ROUND(SUM(BH80:BH123), 2)</f>
        <v>0</v>
      </c>
      <c r="G33" s="45"/>
      <c r="H33" s="45"/>
      <c r="I33" s="156">
        <v>0.14999999999999999</v>
      </c>
      <c r="J33" s="155">
        <v>0</v>
      </c>
      <c r="K33" s="49"/>
    </row>
    <row r="34" hidden="1" s="1" customFormat="1" ht="14.4" customHeight="1">
      <c r="B34" s="44"/>
      <c r="C34" s="45"/>
      <c r="D34" s="45"/>
      <c r="E34" s="53" t="s">
        <v>45</v>
      </c>
      <c r="F34" s="155">
        <f>ROUND(SUM(BI80:BI123),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46</v>
      </c>
      <c r="E36" s="96"/>
      <c r="F36" s="96"/>
      <c r="G36" s="159" t="s">
        <v>47</v>
      </c>
      <c r="H36" s="160" t="s">
        <v>48</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95</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Rekonstrukce rozvodů TUV,SV a Kanalizace v budově C</v>
      </c>
      <c r="F45" s="38"/>
      <c r="G45" s="38"/>
      <c r="H45" s="38"/>
      <c r="I45" s="142"/>
      <c r="J45" s="45"/>
      <c r="K45" s="49"/>
    </row>
    <row r="46" s="1" customFormat="1" ht="14.4" customHeight="1">
      <c r="B46" s="44"/>
      <c r="C46" s="38" t="s">
        <v>93</v>
      </c>
      <c r="D46" s="45"/>
      <c r="E46" s="45"/>
      <c r="F46" s="45"/>
      <c r="G46" s="45"/>
      <c r="H46" s="45"/>
      <c r="I46" s="142"/>
      <c r="J46" s="45"/>
      <c r="K46" s="49"/>
    </row>
    <row r="47" s="1" customFormat="1" ht="17.25" customHeight="1">
      <c r="B47" s="44"/>
      <c r="C47" s="45"/>
      <c r="D47" s="45"/>
      <c r="E47" s="143" t="str">
        <f>E9</f>
        <v xml:space="preserve">D.1.4.B - Budova B - Hlavní rozvody vody pod stropem </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 xml:space="preserve"> </v>
      </c>
      <c r="G49" s="45"/>
      <c r="H49" s="45"/>
      <c r="I49" s="144" t="s">
        <v>25</v>
      </c>
      <c r="J49" s="145" t="str">
        <f>IF(J12="","",J12)</f>
        <v>9. 11. 2018</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 xml:space="preserve"> </v>
      </c>
      <c r="G51" s="45"/>
      <c r="H51" s="45"/>
      <c r="I51" s="144" t="s">
        <v>32</v>
      </c>
      <c r="J51" s="42" t="str">
        <f>E21</f>
        <v xml:space="preserve"> </v>
      </c>
      <c r="K51" s="49"/>
    </row>
    <row r="52" s="1" customFormat="1" ht="14.4" customHeight="1">
      <c r="B52" s="44"/>
      <c r="C52" s="38" t="s">
        <v>30</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96</v>
      </c>
      <c r="D54" s="157"/>
      <c r="E54" s="157"/>
      <c r="F54" s="157"/>
      <c r="G54" s="157"/>
      <c r="H54" s="157"/>
      <c r="I54" s="171"/>
      <c r="J54" s="172" t="s">
        <v>97</v>
      </c>
      <c r="K54" s="173"/>
    </row>
    <row r="55" s="1" customFormat="1" ht="10.32" customHeight="1">
      <c r="B55" s="44"/>
      <c r="C55" s="45"/>
      <c r="D55" s="45"/>
      <c r="E55" s="45"/>
      <c r="F55" s="45"/>
      <c r="G55" s="45"/>
      <c r="H55" s="45"/>
      <c r="I55" s="142"/>
      <c r="J55" s="45"/>
      <c r="K55" s="49"/>
    </row>
    <row r="56" s="1" customFormat="1" ht="29.28" customHeight="1">
      <c r="B56" s="44"/>
      <c r="C56" s="174" t="s">
        <v>98</v>
      </c>
      <c r="D56" s="45"/>
      <c r="E56" s="45"/>
      <c r="F56" s="45"/>
      <c r="G56" s="45"/>
      <c r="H56" s="45"/>
      <c r="I56" s="142"/>
      <c r="J56" s="153">
        <f>J80</f>
        <v>0</v>
      </c>
      <c r="K56" s="49"/>
      <c r="AU56" s="22" t="s">
        <v>99</v>
      </c>
    </row>
    <row r="57" s="7" customFormat="1" ht="24.96" customHeight="1">
      <c r="B57" s="175"/>
      <c r="C57" s="176"/>
      <c r="D57" s="177" t="s">
        <v>101</v>
      </c>
      <c r="E57" s="178"/>
      <c r="F57" s="178"/>
      <c r="G57" s="178"/>
      <c r="H57" s="178"/>
      <c r="I57" s="179"/>
      <c r="J57" s="180">
        <f>J81</f>
        <v>0</v>
      </c>
      <c r="K57" s="181"/>
    </row>
    <row r="58" s="8" customFormat="1" ht="19.92" customHeight="1">
      <c r="B58" s="182"/>
      <c r="C58" s="183"/>
      <c r="D58" s="184" t="s">
        <v>103</v>
      </c>
      <c r="E58" s="185"/>
      <c r="F58" s="185"/>
      <c r="G58" s="185"/>
      <c r="H58" s="185"/>
      <c r="I58" s="186"/>
      <c r="J58" s="187">
        <f>J82</f>
        <v>0</v>
      </c>
      <c r="K58" s="188"/>
    </row>
    <row r="59" s="7" customFormat="1" ht="24.96" customHeight="1">
      <c r="B59" s="175"/>
      <c r="C59" s="176"/>
      <c r="D59" s="177" t="s">
        <v>104</v>
      </c>
      <c r="E59" s="178"/>
      <c r="F59" s="178"/>
      <c r="G59" s="178"/>
      <c r="H59" s="178"/>
      <c r="I59" s="179"/>
      <c r="J59" s="180">
        <f>J90</f>
        <v>0</v>
      </c>
      <c r="K59" s="181"/>
    </row>
    <row r="60" s="8" customFormat="1" ht="19.92" customHeight="1">
      <c r="B60" s="182"/>
      <c r="C60" s="183"/>
      <c r="D60" s="184" t="s">
        <v>107</v>
      </c>
      <c r="E60" s="185"/>
      <c r="F60" s="185"/>
      <c r="G60" s="185"/>
      <c r="H60" s="185"/>
      <c r="I60" s="186"/>
      <c r="J60" s="187">
        <f>J91</f>
        <v>0</v>
      </c>
      <c r="K60" s="188"/>
    </row>
    <row r="61" s="1" customFormat="1" ht="21.84" customHeight="1">
      <c r="B61" s="44"/>
      <c r="C61" s="45"/>
      <c r="D61" s="45"/>
      <c r="E61" s="45"/>
      <c r="F61" s="45"/>
      <c r="G61" s="45"/>
      <c r="H61" s="45"/>
      <c r="I61" s="142"/>
      <c r="J61" s="45"/>
      <c r="K61" s="49"/>
    </row>
    <row r="62" s="1" customFormat="1" ht="6.96" customHeight="1">
      <c r="B62" s="65"/>
      <c r="C62" s="66"/>
      <c r="D62" s="66"/>
      <c r="E62" s="66"/>
      <c r="F62" s="66"/>
      <c r="G62" s="66"/>
      <c r="H62" s="66"/>
      <c r="I62" s="164"/>
      <c r="J62" s="66"/>
      <c r="K62" s="67"/>
    </row>
    <row r="66" s="1" customFormat="1" ht="6.96" customHeight="1">
      <c r="B66" s="68"/>
      <c r="C66" s="69"/>
      <c r="D66" s="69"/>
      <c r="E66" s="69"/>
      <c r="F66" s="69"/>
      <c r="G66" s="69"/>
      <c r="H66" s="69"/>
      <c r="I66" s="167"/>
      <c r="J66" s="69"/>
      <c r="K66" s="69"/>
      <c r="L66" s="70"/>
    </row>
    <row r="67" s="1" customFormat="1" ht="36.96" customHeight="1">
      <c r="B67" s="44"/>
      <c r="C67" s="71" t="s">
        <v>111</v>
      </c>
      <c r="D67" s="72"/>
      <c r="E67" s="72"/>
      <c r="F67" s="72"/>
      <c r="G67" s="72"/>
      <c r="H67" s="72"/>
      <c r="I67" s="189"/>
      <c r="J67" s="72"/>
      <c r="K67" s="72"/>
      <c r="L67" s="70"/>
    </row>
    <row r="68" s="1" customFormat="1" ht="6.96" customHeight="1">
      <c r="B68" s="44"/>
      <c r="C68" s="72"/>
      <c r="D68" s="72"/>
      <c r="E68" s="72"/>
      <c r="F68" s="72"/>
      <c r="G68" s="72"/>
      <c r="H68" s="72"/>
      <c r="I68" s="189"/>
      <c r="J68" s="72"/>
      <c r="K68" s="72"/>
      <c r="L68" s="70"/>
    </row>
    <row r="69" s="1" customFormat="1" ht="14.4" customHeight="1">
      <c r="B69" s="44"/>
      <c r="C69" s="74" t="s">
        <v>18</v>
      </c>
      <c r="D69" s="72"/>
      <c r="E69" s="72"/>
      <c r="F69" s="72"/>
      <c r="G69" s="72"/>
      <c r="H69" s="72"/>
      <c r="I69" s="189"/>
      <c r="J69" s="72"/>
      <c r="K69" s="72"/>
      <c r="L69" s="70"/>
    </row>
    <row r="70" s="1" customFormat="1" ht="16.5" customHeight="1">
      <c r="B70" s="44"/>
      <c r="C70" s="72"/>
      <c r="D70" s="72"/>
      <c r="E70" s="190" t="str">
        <f>E7</f>
        <v>Rekonstrukce rozvodů TUV,SV a Kanalizace v budově C</v>
      </c>
      <c r="F70" s="74"/>
      <c r="G70" s="74"/>
      <c r="H70" s="74"/>
      <c r="I70" s="189"/>
      <c r="J70" s="72"/>
      <c r="K70" s="72"/>
      <c r="L70" s="70"/>
    </row>
    <row r="71" s="1" customFormat="1" ht="14.4" customHeight="1">
      <c r="B71" s="44"/>
      <c r="C71" s="74" t="s">
        <v>93</v>
      </c>
      <c r="D71" s="72"/>
      <c r="E71" s="72"/>
      <c r="F71" s="72"/>
      <c r="G71" s="72"/>
      <c r="H71" s="72"/>
      <c r="I71" s="189"/>
      <c r="J71" s="72"/>
      <c r="K71" s="72"/>
      <c r="L71" s="70"/>
    </row>
    <row r="72" s="1" customFormat="1" ht="17.25" customHeight="1">
      <c r="B72" s="44"/>
      <c r="C72" s="72"/>
      <c r="D72" s="72"/>
      <c r="E72" s="80" t="str">
        <f>E9</f>
        <v xml:space="preserve">D.1.4.B - Budova B - Hlavní rozvody vody pod stropem </v>
      </c>
      <c r="F72" s="72"/>
      <c r="G72" s="72"/>
      <c r="H72" s="72"/>
      <c r="I72" s="189"/>
      <c r="J72" s="72"/>
      <c r="K72" s="72"/>
      <c r="L72" s="70"/>
    </row>
    <row r="73" s="1" customFormat="1" ht="6.96" customHeight="1">
      <c r="B73" s="44"/>
      <c r="C73" s="72"/>
      <c r="D73" s="72"/>
      <c r="E73" s="72"/>
      <c r="F73" s="72"/>
      <c r="G73" s="72"/>
      <c r="H73" s="72"/>
      <c r="I73" s="189"/>
      <c r="J73" s="72"/>
      <c r="K73" s="72"/>
      <c r="L73" s="70"/>
    </row>
    <row r="74" s="1" customFormat="1" ht="18" customHeight="1">
      <c r="B74" s="44"/>
      <c r="C74" s="74" t="s">
        <v>23</v>
      </c>
      <c r="D74" s="72"/>
      <c r="E74" s="72"/>
      <c r="F74" s="191" t="str">
        <f>F12</f>
        <v xml:space="preserve"> </v>
      </c>
      <c r="G74" s="72"/>
      <c r="H74" s="72"/>
      <c r="I74" s="192" t="s">
        <v>25</v>
      </c>
      <c r="J74" s="83" t="str">
        <f>IF(J12="","",J12)</f>
        <v>9. 11. 2018</v>
      </c>
      <c r="K74" s="72"/>
      <c r="L74" s="70"/>
    </row>
    <row r="75" s="1" customFormat="1" ht="6.96" customHeight="1">
      <c r="B75" s="44"/>
      <c r="C75" s="72"/>
      <c r="D75" s="72"/>
      <c r="E75" s="72"/>
      <c r="F75" s="72"/>
      <c r="G75" s="72"/>
      <c r="H75" s="72"/>
      <c r="I75" s="189"/>
      <c r="J75" s="72"/>
      <c r="K75" s="72"/>
      <c r="L75" s="70"/>
    </row>
    <row r="76" s="1" customFormat="1">
      <c r="B76" s="44"/>
      <c r="C76" s="74" t="s">
        <v>27</v>
      </c>
      <c r="D76" s="72"/>
      <c r="E76" s="72"/>
      <c r="F76" s="191" t="str">
        <f>E15</f>
        <v xml:space="preserve"> </v>
      </c>
      <c r="G76" s="72"/>
      <c r="H76" s="72"/>
      <c r="I76" s="192" t="s">
        <v>32</v>
      </c>
      <c r="J76" s="191" t="str">
        <f>E21</f>
        <v xml:space="preserve"> </v>
      </c>
      <c r="K76" s="72"/>
      <c r="L76" s="70"/>
    </row>
    <row r="77" s="1" customFormat="1" ht="14.4" customHeight="1">
      <c r="B77" s="44"/>
      <c r="C77" s="74" t="s">
        <v>30</v>
      </c>
      <c r="D77" s="72"/>
      <c r="E77" s="72"/>
      <c r="F77" s="191" t="str">
        <f>IF(E18="","",E18)</f>
        <v/>
      </c>
      <c r="G77" s="72"/>
      <c r="H77" s="72"/>
      <c r="I77" s="189"/>
      <c r="J77" s="72"/>
      <c r="K77" s="72"/>
      <c r="L77" s="70"/>
    </row>
    <row r="78" s="1" customFormat="1" ht="10.32" customHeight="1">
      <c r="B78" s="44"/>
      <c r="C78" s="72"/>
      <c r="D78" s="72"/>
      <c r="E78" s="72"/>
      <c r="F78" s="72"/>
      <c r="G78" s="72"/>
      <c r="H78" s="72"/>
      <c r="I78" s="189"/>
      <c r="J78" s="72"/>
      <c r="K78" s="72"/>
      <c r="L78" s="70"/>
    </row>
    <row r="79" s="9" customFormat="1" ht="29.28" customHeight="1">
      <c r="B79" s="193"/>
      <c r="C79" s="194" t="s">
        <v>112</v>
      </c>
      <c r="D79" s="195" t="s">
        <v>55</v>
      </c>
      <c r="E79" s="195" t="s">
        <v>51</v>
      </c>
      <c r="F79" s="195" t="s">
        <v>113</v>
      </c>
      <c r="G79" s="195" t="s">
        <v>114</v>
      </c>
      <c r="H79" s="195" t="s">
        <v>115</v>
      </c>
      <c r="I79" s="196" t="s">
        <v>116</v>
      </c>
      <c r="J79" s="195" t="s">
        <v>97</v>
      </c>
      <c r="K79" s="197" t="s">
        <v>117</v>
      </c>
      <c r="L79" s="198"/>
      <c r="M79" s="100" t="s">
        <v>118</v>
      </c>
      <c r="N79" s="101" t="s">
        <v>40</v>
      </c>
      <c r="O79" s="101" t="s">
        <v>119</v>
      </c>
      <c r="P79" s="101" t="s">
        <v>120</v>
      </c>
      <c r="Q79" s="101" t="s">
        <v>121</v>
      </c>
      <c r="R79" s="101" t="s">
        <v>122</v>
      </c>
      <c r="S79" s="101" t="s">
        <v>123</v>
      </c>
      <c r="T79" s="102" t="s">
        <v>124</v>
      </c>
    </row>
    <row r="80" s="1" customFormat="1" ht="29.28" customHeight="1">
      <c r="B80" s="44"/>
      <c r="C80" s="106" t="s">
        <v>98</v>
      </c>
      <c r="D80" s="72"/>
      <c r="E80" s="72"/>
      <c r="F80" s="72"/>
      <c r="G80" s="72"/>
      <c r="H80" s="72"/>
      <c r="I80" s="189"/>
      <c r="J80" s="199">
        <f>BK80</f>
        <v>0</v>
      </c>
      <c r="K80" s="72"/>
      <c r="L80" s="70"/>
      <c r="M80" s="103"/>
      <c r="N80" s="104"/>
      <c r="O80" s="104"/>
      <c r="P80" s="200">
        <f>P81+P90</f>
        <v>0</v>
      </c>
      <c r="Q80" s="104"/>
      <c r="R80" s="200">
        <f>R81+R90</f>
        <v>0.64671000000000001</v>
      </c>
      <c r="S80" s="104"/>
      <c r="T80" s="201">
        <f>T81+T90</f>
        <v>0.64990000000000003</v>
      </c>
      <c r="AT80" s="22" t="s">
        <v>69</v>
      </c>
      <c r="AU80" s="22" t="s">
        <v>99</v>
      </c>
      <c r="BK80" s="202">
        <f>BK81+BK90</f>
        <v>0</v>
      </c>
    </row>
    <row r="81" s="10" customFormat="1" ht="37.44001" customHeight="1">
      <c r="B81" s="203"/>
      <c r="C81" s="204"/>
      <c r="D81" s="205" t="s">
        <v>69</v>
      </c>
      <c r="E81" s="206" t="s">
        <v>145</v>
      </c>
      <c r="F81" s="206" t="s">
        <v>146</v>
      </c>
      <c r="G81" s="204"/>
      <c r="H81" s="204"/>
      <c r="I81" s="207"/>
      <c r="J81" s="208">
        <f>BK81</f>
        <v>0</v>
      </c>
      <c r="K81" s="204"/>
      <c r="L81" s="209"/>
      <c r="M81" s="210"/>
      <c r="N81" s="211"/>
      <c r="O81" s="211"/>
      <c r="P81" s="212">
        <f>P82</f>
        <v>0</v>
      </c>
      <c r="Q81" s="211"/>
      <c r="R81" s="212">
        <f>R82</f>
        <v>0</v>
      </c>
      <c r="S81" s="211"/>
      <c r="T81" s="213">
        <f>T82</f>
        <v>0</v>
      </c>
      <c r="AR81" s="214" t="s">
        <v>78</v>
      </c>
      <c r="AT81" s="215" t="s">
        <v>69</v>
      </c>
      <c r="AU81" s="215" t="s">
        <v>70</v>
      </c>
      <c r="AY81" s="214" t="s">
        <v>127</v>
      </c>
      <c r="BK81" s="216">
        <f>BK82</f>
        <v>0</v>
      </c>
    </row>
    <row r="82" s="10" customFormat="1" ht="19.92" customHeight="1">
      <c r="B82" s="203"/>
      <c r="C82" s="204"/>
      <c r="D82" s="205" t="s">
        <v>69</v>
      </c>
      <c r="E82" s="229" t="s">
        <v>164</v>
      </c>
      <c r="F82" s="229" t="s">
        <v>165</v>
      </c>
      <c r="G82" s="204"/>
      <c r="H82" s="204"/>
      <c r="I82" s="207"/>
      <c r="J82" s="230">
        <f>BK82</f>
        <v>0</v>
      </c>
      <c r="K82" s="204"/>
      <c r="L82" s="209"/>
      <c r="M82" s="210"/>
      <c r="N82" s="211"/>
      <c r="O82" s="211"/>
      <c r="P82" s="212">
        <f>SUM(P83:P89)</f>
        <v>0</v>
      </c>
      <c r="Q82" s="211"/>
      <c r="R82" s="212">
        <f>SUM(R83:R89)</f>
        <v>0</v>
      </c>
      <c r="S82" s="211"/>
      <c r="T82" s="213">
        <f>SUM(T83:T89)</f>
        <v>0</v>
      </c>
      <c r="AR82" s="214" t="s">
        <v>78</v>
      </c>
      <c r="AT82" s="215" t="s">
        <v>69</v>
      </c>
      <c r="AU82" s="215" t="s">
        <v>78</v>
      </c>
      <c r="AY82" s="214" t="s">
        <v>127</v>
      </c>
      <c r="BK82" s="216">
        <f>SUM(BK83:BK89)</f>
        <v>0</v>
      </c>
    </row>
    <row r="83" s="1" customFormat="1" ht="38.25" customHeight="1">
      <c r="B83" s="44"/>
      <c r="C83" s="217" t="s">
        <v>78</v>
      </c>
      <c r="D83" s="217" t="s">
        <v>128</v>
      </c>
      <c r="E83" s="218" t="s">
        <v>167</v>
      </c>
      <c r="F83" s="219" t="s">
        <v>168</v>
      </c>
      <c r="G83" s="220" t="s">
        <v>169</v>
      </c>
      <c r="H83" s="221">
        <v>0.65000000000000002</v>
      </c>
      <c r="I83" s="222"/>
      <c r="J83" s="223">
        <f>ROUND(I83*H83,2)</f>
        <v>0</v>
      </c>
      <c r="K83" s="219" t="s">
        <v>132</v>
      </c>
      <c r="L83" s="70"/>
      <c r="M83" s="224" t="s">
        <v>21</v>
      </c>
      <c r="N83" s="225" t="s">
        <v>41</v>
      </c>
      <c r="O83" s="45"/>
      <c r="P83" s="226">
        <f>O83*H83</f>
        <v>0</v>
      </c>
      <c r="Q83" s="226">
        <v>0</v>
      </c>
      <c r="R83" s="226">
        <f>Q83*H83</f>
        <v>0</v>
      </c>
      <c r="S83" s="226">
        <v>0</v>
      </c>
      <c r="T83" s="227">
        <f>S83*H83</f>
        <v>0</v>
      </c>
      <c r="AR83" s="22" t="s">
        <v>133</v>
      </c>
      <c r="AT83" s="22" t="s">
        <v>128</v>
      </c>
      <c r="AU83" s="22" t="s">
        <v>80</v>
      </c>
      <c r="AY83" s="22" t="s">
        <v>127</v>
      </c>
      <c r="BE83" s="228">
        <f>IF(N83="základní",J83,0)</f>
        <v>0</v>
      </c>
      <c r="BF83" s="228">
        <f>IF(N83="snížená",J83,0)</f>
        <v>0</v>
      </c>
      <c r="BG83" s="228">
        <f>IF(N83="zákl. přenesená",J83,0)</f>
        <v>0</v>
      </c>
      <c r="BH83" s="228">
        <f>IF(N83="sníž. přenesená",J83,0)</f>
        <v>0</v>
      </c>
      <c r="BI83" s="228">
        <f>IF(N83="nulová",J83,0)</f>
        <v>0</v>
      </c>
      <c r="BJ83" s="22" t="s">
        <v>78</v>
      </c>
      <c r="BK83" s="228">
        <f>ROUND(I83*H83,2)</f>
        <v>0</v>
      </c>
      <c r="BL83" s="22" t="s">
        <v>133</v>
      </c>
      <c r="BM83" s="22" t="s">
        <v>724</v>
      </c>
    </row>
    <row r="84" s="1" customFormat="1">
      <c r="B84" s="44"/>
      <c r="C84" s="72"/>
      <c r="D84" s="231" t="s">
        <v>154</v>
      </c>
      <c r="E84" s="72"/>
      <c r="F84" s="232" t="s">
        <v>171</v>
      </c>
      <c r="G84" s="72"/>
      <c r="H84" s="72"/>
      <c r="I84" s="189"/>
      <c r="J84" s="72"/>
      <c r="K84" s="72"/>
      <c r="L84" s="70"/>
      <c r="M84" s="233"/>
      <c r="N84" s="45"/>
      <c r="O84" s="45"/>
      <c r="P84" s="45"/>
      <c r="Q84" s="45"/>
      <c r="R84" s="45"/>
      <c r="S84" s="45"/>
      <c r="T84" s="93"/>
      <c r="AT84" s="22" t="s">
        <v>154</v>
      </c>
      <c r="AU84" s="22" t="s">
        <v>80</v>
      </c>
    </row>
    <row r="85" s="1" customFormat="1" ht="25.5" customHeight="1">
      <c r="B85" s="44"/>
      <c r="C85" s="217" t="s">
        <v>80</v>
      </c>
      <c r="D85" s="217" t="s">
        <v>128</v>
      </c>
      <c r="E85" s="218" t="s">
        <v>173</v>
      </c>
      <c r="F85" s="219" t="s">
        <v>174</v>
      </c>
      <c r="G85" s="220" t="s">
        <v>169</v>
      </c>
      <c r="H85" s="221">
        <v>0.65000000000000002</v>
      </c>
      <c r="I85" s="222"/>
      <c r="J85" s="223">
        <f>ROUND(I85*H85,2)</f>
        <v>0</v>
      </c>
      <c r="K85" s="219" t="s">
        <v>132</v>
      </c>
      <c r="L85" s="70"/>
      <c r="M85" s="224" t="s">
        <v>21</v>
      </c>
      <c r="N85" s="225" t="s">
        <v>41</v>
      </c>
      <c r="O85" s="45"/>
      <c r="P85" s="226">
        <f>O85*H85</f>
        <v>0</v>
      </c>
      <c r="Q85" s="226">
        <v>0</v>
      </c>
      <c r="R85" s="226">
        <f>Q85*H85</f>
        <v>0</v>
      </c>
      <c r="S85" s="226">
        <v>0</v>
      </c>
      <c r="T85" s="227">
        <f>S85*H85</f>
        <v>0</v>
      </c>
      <c r="AR85" s="22" t="s">
        <v>133</v>
      </c>
      <c r="AT85" s="22" t="s">
        <v>128</v>
      </c>
      <c r="AU85" s="22" t="s">
        <v>80</v>
      </c>
      <c r="AY85" s="22" t="s">
        <v>127</v>
      </c>
      <c r="BE85" s="228">
        <f>IF(N85="základní",J85,0)</f>
        <v>0</v>
      </c>
      <c r="BF85" s="228">
        <f>IF(N85="snížená",J85,0)</f>
        <v>0</v>
      </c>
      <c r="BG85" s="228">
        <f>IF(N85="zákl. přenesená",J85,0)</f>
        <v>0</v>
      </c>
      <c r="BH85" s="228">
        <f>IF(N85="sníž. přenesená",J85,0)</f>
        <v>0</v>
      </c>
      <c r="BI85" s="228">
        <f>IF(N85="nulová",J85,0)</f>
        <v>0</v>
      </c>
      <c r="BJ85" s="22" t="s">
        <v>78</v>
      </c>
      <c r="BK85" s="228">
        <f>ROUND(I85*H85,2)</f>
        <v>0</v>
      </c>
      <c r="BL85" s="22" t="s">
        <v>133</v>
      </c>
      <c r="BM85" s="22" t="s">
        <v>725</v>
      </c>
    </row>
    <row r="86" s="1" customFormat="1">
      <c r="B86" s="44"/>
      <c r="C86" s="72"/>
      <c r="D86" s="231" t="s">
        <v>154</v>
      </c>
      <c r="E86" s="72"/>
      <c r="F86" s="232" t="s">
        <v>176</v>
      </c>
      <c r="G86" s="72"/>
      <c r="H86" s="72"/>
      <c r="I86" s="189"/>
      <c r="J86" s="72"/>
      <c r="K86" s="72"/>
      <c r="L86" s="70"/>
      <c r="M86" s="233"/>
      <c r="N86" s="45"/>
      <c r="O86" s="45"/>
      <c r="P86" s="45"/>
      <c r="Q86" s="45"/>
      <c r="R86" s="45"/>
      <c r="S86" s="45"/>
      <c r="T86" s="93"/>
      <c r="AT86" s="22" t="s">
        <v>154</v>
      </c>
      <c r="AU86" s="22" t="s">
        <v>80</v>
      </c>
    </row>
    <row r="87" s="1" customFormat="1" ht="25.5" customHeight="1">
      <c r="B87" s="44"/>
      <c r="C87" s="217" t="s">
        <v>138</v>
      </c>
      <c r="D87" s="217" t="s">
        <v>128</v>
      </c>
      <c r="E87" s="218" t="s">
        <v>177</v>
      </c>
      <c r="F87" s="219" t="s">
        <v>178</v>
      </c>
      <c r="G87" s="220" t="s">
        <v>169</v>
      </c>
      <c r="H87" s="221">
        <v>12.35</v>
      </c>
      <c r="I87" s="222"/>
      <c r="J87" s="223">
        <f>ROUND(I87*H87,2)</f>
        <v>0</v>
      </c>
      <c r="K87" s="219" t="s">
        <v>132</v>
      </c>
      <c r="L87" s="70"/>
      <c r="M87" s="224" t="s">
        <v>21</v>
      </c>
      <c r="N87" s="225" t="s">
        <v>41</v>
      </c>
      <c r="O87" s="45"/>
      <c r="P87" s="226">
        <f>O87*H87</f>
        <v>0</v>
      </c>
      <c r="Q87" s="226">
        <v>0</v>
      </c>
      <c r="R87" s="226">
        <f>Q87*H87</f>
        <v>0</v>
      </c>
      <c r="S87" s="226">
        <v>0</v>
      </c>
      <c r="T87" s="227">
        <f>S87*H87</f>
        <v>0</v>
      </c>
      <c r="AR87" s="22" t="s">
        <v>133</v>
      </c>
      <c r="AT87" s="22" t="s">
        <v>128</v>
      </c>
      <c r="AU87" s="22" t="s">
        <v>80</v>
      </c>
      <c r="AY87" s="22" t="s">
        <v>127</v>
      </c>
      <c r="BE87" s="228">
        <f>IF(N87="základní",J87,0)</f>
        <v>0</v>
      </c>
      <c r="BF87" s="228">
        <f>IF(N87="snížená",J87,0)</f>
        <v>0</v>
      </c>
      <c r="BG87" s="228">
        <f>IF(N87="zákl. přenesená",J87,0)</f>
        <v>0</v>
      </c>
      <c r="BH87" s="228">
        <f>IF(N87="sníž. přenesená",J87,0)</f>
        <v>0</v>
      </c>
      <c r="BI87" s="228">
        <f>IF(N87="nulová",J87,0)</f>
        <v>0</v>
      </c>
      <c r="BJ87" s="22" t="s">
        <v>78</v>
      </c>
      <c r="BK87" s="228">
        <f>ROUND(I87*H87,2)</f>
        <v>0</v>
      </c>
      <c r="BL87" s="22" t="s">
        <v>133</v>
      </c>
      <c r="BM87" s="22" t="s">
        <v>726</v>
      </c>
    </row>
    <row r="88" s="1" customFormat="1">
      <c r="B88" s="44"/>
      <c r="C88" s="72"/>
      <c r="D88" s="231" t="s">
        <v>154</v>
      </c>
      <c r="E88" s="72"/>
      <c r="F88" s="232" t="s">
        <v>176</v>
      </c>
      <c r="G88" s="72"/>
      <c r="H88" s="72"/>
      <c r="I88" s="189"/>
      <c r="J88" s="72"/>
      <c r="K88" s="72"/>
      <c r="L88" s="70"/>
      <c r="M88" s="233"/>
      <c r="N88" s="45"/>
      <c r="O88" s="45"/>
      <c r="P88" s="45"/>
      <c r="Q88" s="45"/>
      <c r="R88" s="45"/>
      <c r="S88" s="45"/>
      <c r="T88" s="93"/>
      <c r="AT88" s="22" t="s">
        <v>154</v>
      </c>
      <c r="AU88" s="22" t="s">
        <v>80</v>
      </c>
    </row>
    <row r="89" s="11" customFormat="1">
      <c r="B89" s="234"/>
      <c r="C89" s="235"/>
      <c r="D89" s="231" t="s">
        <v>156</v>
      </c>
      <c r="E89" s="235"/>
      <c r="F89" s="237" t="s">
        <v>727</v>
      </c>
      <c r="G89" s="235"/>
      <c r="H89" s="238">
        <v>12.35</v>
      </c>
      <c r="I89" s="239"/>
      <c r="J89" s="235"/>
      <c r="K89" s="235"/>
      <c r="L89" s="240"/>
      <c r="M89" s="241"/>
      <c r="N89" s="242"/>
      <c r="O89" s="242"/>
      <c r="P89" s="242"/>
      <c r="Q89" s="242"/>
      <c r="R89" s="242"/>
      <c r="S89" s="242"/>
      <c r="T89" s="243"/>
      <c r="AT89" s="244" t="s">
        <v>156</v>
      </c>
      <c r="AU89" s="244" t="s">
        <v>80</v>
      </c>
      <c r="AV89" s="11" t="s">
        <v>80</v>
      </c>
      <c r="AW89" s="11" t="s">
        <v>6</v>
      </c>
      <c r="AX89" s="11" t="s">
        <v>78</v>
      </c>
      <c r="AY89" s="244" t="s">
        <v>127</v>
      </c>
    </row>
    <row r="90" s="10" customFormat="1" ht="37.44001" customHeight="1">
      <c r="B90" s="203"/>
      <c r="C90" s="204"/>
      <c r="D90" s="205" t="s">
        <v>69</v>
      </c>
      <c r="E90" s="206" t="s">
        <v>186</v>
      </c>
      <c r="F90" s="206" t="s">
        <v>187</v>
      </c>
      <c r="G90" s="204"/>
      <c r="H90" s="204"/>
      <c r="I90" s="207"/>
      <c r="J90" s="208">
        <f>BK90</f>
        <v>0</v>
      </c>
      <c r="K90" s="204"/>
      <c r="L90" s="209"/>
      <c r="M90" s="210"/>
      <c r="N90" s="211"/>
      <c r="O90" s="211"/>
      <c r="P90" s="212">
        <f>P91</f>
        <v>0</v>
      </c>
      <c r="Q90" s="211"/>
      <c r="R90" s="212">
        <f>R91</f>
        <v>0.64671000000000001</v>
      </c>
      <c r="S90" s="211"/>
      <c r="T90" s="213">
        <f>T91</f>
        <v>0.64990000000000003</v>
      </c>
      <c r="AR90" s="214" t="s">
        <v>80</v>
      </c>
      <c r="AT90" s="215" t="s">
        <v>69</v>
      </c>
      <c r="AU90" s="215" t="s">
        <v>70</v>
      </c>
      <c r="AY90" s="214" t="s">
        <v>127</v>
      </c>
      <c r="BK90" s="216">
        <f>BK91</f>
        <v>0</v>
      </c>
    </row>
    <row r="91" s="10" customFormat="1" ht="19.92" customHeight="1">
      <c r="B91" s="203"/>
      <c r="C91" s="204"/>
      <c r="D91" s="205" t="s">
        <v>69</v>
      </c>
      <c r="E91" s="229" t="s">
        <v>311</v>
      </c>
      <c r="F91" s="229" t="s">
        <v>312</v>
      </c>
      <c r="G91" s="204"/>
      <c r="H91" s="204"/>
      <c r="I91" s="207"/>
      <c r="J91" s="230">
        <f>BK91</f>
        <v>0</v>
      </c>
      <c r="K91" s="204"/>
      <c r="L91" s="209"/>
      <c r="M91" s="210"/>
      <c r="N91" s="211"/>
      <c r="O91" s="211"/>
      <c r="P91" s="212">
        <f>SUM(P92:P123)</f>
        <v>0</v>
      </c>
      <c r="Q91" s="211"/>
      <c r="R91" s="212">
        <f>SUM(R92:R123)</f>
        <v>0.64671000000000001</v>
      </c>
      <c r="S91" s="211"/>
      <c r="T91" s="213">
        <f>SUM(T92:T123)</f>
        <v>0.64990000000000003</v>
      </c>
      <c r="AR91" s="214" t="s">
        <v>80</v>
      </c>
      <c r="AT91" s="215" t="s">
        <v>69</v>
      </c>
      <c r="AU91" s="215" t="s">
        <v>78</v>
      </c>
      <c r="AY91" s="214" t="s">
        <v>127</v>
      </c>
      <c r="BK91" s="216">
        <f>SUM(BK92:BK123)</f>
        <v>0</v>
      </c>
    </row>
    <row r="92" s="1" customFormat="1" ht="25.5" customHeight="1">
      <c r="B92" s="44"/>
      <c r="C92" s="217" t="s">
        <v>133</v>
      </c>
      <c r="D92" s="217" t="s">
        <v>128</v>
      </c>
      <c r="E92" s="218" t="s">
        <v>328</v>
      </c>
      <c r="F92" s="219" t="s">
        <v>329</v>
      </c>
      <c r="G92" s="220" t="s">
        <v>131</v>
      </c>
      <c r="H92" s="221">
        <v>97</v>
      </c>
      <c r="I92" s="222"/>
      <c r="J92" s="223">
        <f>ROUND(I92*H92,2)</f>
        <v>0</v>
      </c>
      <c r="K92" s="219" t="s">
        <v>132</v>
      </c>
      <c r="L92" s="70"/>
      <c r="M92" s="224" t="s">
        <v>21</v>
      </c>
      <c r="N92" s="225" t="s">
        <v>41</v>
      </c>
      <c r="O92" s="45"/>
      <c r="P92" s="226">
        <f>O92*H92</f>
        <v>0</v>
      </c>
      <c r="Q92" s="226">
        <v>0</v>
      </c>
      <c r="R92" s="226">
        <f>Q92*H92</f>
        <v>0</v>
      </c>
      <c r="S92" s="226">
        <v>0.0067000000000000002</v>
      </c>
      <c r="T92" s="227">
        <f>S92*H92</f>
        <v>0.64990000000000003</v>
      </c>
      <c r="AR92" s="22" t="s">
        <v>193</v>
      </c>
      <c r="AT92" s="22" t="s">
        <v>128</v>
      </c>
      <c r="AU92" s="22" t="s">
        <v>80</v>
      </c>
      <c r="AY92" s="22" t="s">
        <v>127</v>
      </c>
      <c r="BE92" s="228">
        <f>IF(N92="základní",J92,0)</f>
        <v>0</v>
      </c>
      <c r="BF92" s="228">
        <f>IF(N92="snížená",J92,0)</f>
        <v>0</v>
      </c>
      <c r="BG92" s="228">
        <f>IF(N92="zákl. přenesená",J92,0)</f>
        <v>0</v>
      </c>
      <c r="BH92" s="228">
        <f>IF(N92="sníž. přenesená",J92,0)</f>
        <v>0</v>
      </c>
      <c r="BI92" s="228">
        <f>IF(N92="nulová",J92,0)</f>
        <v>0</v>
      </c>
      <c r="BJ92" s="22" t="s">
        <v>78</v>
      </c>
      <c r="BK92" s="228">
        <f>ROUND(I92*H92,2)</f>
        <v>0</v>
      </c>
      <c r="BL92" s="22" t="s">
        <v>193</v>
      </c>
      <c r="BM92" s="22" t="s">
        <v>728</v>
      </c>
    </row>
    <row r="93" s="1" customFormat="1" ht="25.5" customHeight="1">
      <c r="B93" s="44"/>
      <c r="C93" s="217" t="s">
        <v>149</v>
      </c>
      <c r="D93" s="217" t="s">
        <v>128</v>
      </c>
      <c r="E93" s="218" t="s">
        <v>729</v>
      </c>
      <c r="F93" s="219" t="s">
        <v>730</v>
      </c>
      <c r="G93" s="220" t="s">
        <v>237</v>
      </c>
      <c r="H93" s="221">
        <v>18</v>
      </c>
      <c r="I93" s="222"/>
      <c r="J93" s="223">
        <f>ROUND(I93*H93,2)</f>
        <v>0</v>
      </c>
      <c r="K93" s="219" t="s">
        <v>132</v>
      </c>
      <c r="L93" s="70"/>
      <c r="M93" s="224" t="s">
        <v>21</v>
      </c>
      <c r="N93" s="225" t="s">
        <v>41</v>
      </c>
      <c r="O93" s="45"/>
      <c r="P93" s="226">
        <f>O93*H93</f>
        <v>0</v>
      </c>
      <c r="Q93" s="226">
        <v>0</v>
      </c>
      <c r="R93" s="226">
        <f>Q93*H93</f>
        <v>0</v>
      </c>
      <c r="S93" s="226">
        <v>0</v>
      </c>
      <c r="T93" s="227">
        <f>S93*H93</f>
        <v>0</v>
      </c>
      <c r="AR93" s="22" t="s">
        <v>193</v>
      </c>
      <c r="AT93" s="22" t="s">
        <v>128</v>
      </c>
      <c r="AU93" s="22" t="s">
        <v>80</v>
      </c>
      <c r="AY93" s="22" t="s">
        <v>127</v>
      </c>
      <c r="BE93" s="228">
        <f>IF(N93="základní",J93,0)</f>
        <v>0</v>
      </c>
      <c r="BF93" s="228">
        <f>IF(N93="snížená",J93,0)</f>
        <v>0</v>
      </c>
      <c r="BG93" s="228">
        <f>IF(N93="zákl. přenesená",J93,0)</f>
        <v>0</v>
      </c>
      <c r="BH93" s="228">
        <f>IF(N93="sníž. přenesená",J93,0)</f>
        <v>0</v>
      </c>
      <c r="BI93" s="228">
        <f>IF(N93="nulová",J93,0)</f>
        <v>0</v>
      </c>
      <c r="BJ93" s="22" t="s">
        <v>78</v>
      </c>
      <c r="BK93" s="228">
        <f>ROUND(I93*H93,2)</f>
        <v>0</v>
      </c>
      <c r="BL93" s="22" t="s">
        <v>193</v>
      </c>
      <c r="BM93" s="22" t="s">
        <v>731</v>
      </c>
    </row>
    <row r="94" s="1" customFormat="1">
      <c r="B94" s="44"/>
      <c r="C94" s="72"/>
      <c r="D94" s="231" t="s">
        <v>154</v>
      </c>
      <c r="E94" s="72"/>
      <c r="F94" s="232" t="s">
        <v>339</v>
      </c>
      <c r="G94" s="72"/>
      <c r="H94" s="72"/>
      <c r="I94" s="189"/>
      <c r="J94" s="72"/>
      <c r="K94" s="72"/>
      <c r="L94" s="70"/>
      <c r="M94" s="233"/>
      <c r="N94" s="45"/>
      <c r="O94" s="45"/>
      <c r="P94" s="45"/>
      <c r="Q94" s="45"/>
      <c r="R94" s="45"/>
      <c r="S94" s="45"/>
      <c r="T94" s="93"/>
      <c r="AT94" s="22" t="s">
        <v>154</v>
      </c>
      <c r="AU94" s="22" t="s">
        <v>80</v>
      </c>
    </row>
    <row r="95" s="1" customFormat="1" ht="25.5" customHeight="1">
      <c r="B95" s="44"/>
      <c r="C95" s="217" t="s">
        <v>147</v>
      </c>
      <c r="D95" s="217" t="s">
        <v>128</v>
      </c>
      <c r="E95" s="218" t="s">
        <v>732</v>
      </c>
      <c r="F95" s="219" t="s">
        <v>733</v>
      </c>
      <c r="G95" s="220" t="s">
        <v>237</v>
      </c>
      <c r="H95" s="221">
        <v>3</v>
      </c>
      <c r="I95" s="222"/>
      <c r="J95" s="223">
        <f>ROUND(I95*H95,2)</f>
        <v>0</v>
      </c>
      <c r="K95" s="219" t="s">
        <v>132</v>
      </c>
      <c r="L95" s="70"/>
      <c r="M95" s="224" t="s">
        <v>21</v>
      </c>
      <c r="N95" s="225" t="s">
        <v>41</v>
      </c>
      <c r="O95" s="45"/>
      <c r="P95" s="226">
        <f>O95*H95</f>
        <v>0</v>
      </c>
      <c r="Q95" s="226">
        <v>0</v>
      </c>
      <c r="R95" s="226">
        <f>Q95*H95</f>
        <v>0</v>
      </c>
      <c r="S95" s="226">
        <v>0</v>
      </c>
      <c r="T95" s="227">
        <f>S95*H95</f>
        <v>0</v>
      </c>
      <c r="AR95" s="22" t="s">
        <v>193</v>
      </c>
      <c r="AT95" s="22" t="s">
        <v>128</v>
      </c>
      <c r="AU95" s="22" t="s">
        <v>80</v>
      </c>
      <c r="AY95" s="22" t="s">
        <v>127</v>
      </c>
      <c r="BE95" s="228">
        <f>IF(N95="základní",J95,0)</f>
        <v>0</v>
      </c>
      <c r="BF95" s="228">
        <f>IF(N95="snížená",J95,0)</f>
        <v>0</v>
      </c>
      <c r="BG95" s="228">
        <f>IF(N95="zákl. přenesená",J95,0)</f>
        <v>0</v>
      </c>
      <c r="BH95" s="228">
        <f>IF(N95="sníž. přenesená",J95,0)</f>
        <v>0</v>
      </c>
      <c r="BI95" s="228">
        <f>IF(N95="nulová",J95,0)</f>
        <v>0</v>
      </c>
      <c r="BJ95" s="22" t="s">
        <v>78</v>
      </c>
      <c r="BK95" s="228">
        <f>ROUND(I95*H95,2)</f>
        <v>0</v>
      </c>
      <c r="BL95" s="22" t="s">
        <v>193</v>
      </c>
      <c r="BM95" s="22" t="s">
        <v>734</v>
      </c>
    </row>
    <row r="96" s="1" customFormat="1">
      <c r="B96" s="44"/>
      <c r="C96" s="72"/>
      <c r="D96" s="231" t="s">
        <v>154</v>
      </c>
      <c r="E96" s="72"/>
      <c r="F96" s="232" t="s">
        <v>339</v>
      </c>
      <c r="G96" s="72"/>
      <c r="H96" s="72"/>
      <c r="I96" s="189"/>
      <c r="J96" s="72"/>
      <c r="K96" s="72"/>
      <c r="L96" s="70"/>
      <c r="M96" s="233"/>
      <c r="N96" s="45"/>
      <c r="O96" s="45"/>
      <c r="P96" s="45"/>
      <c r="Q96" s="45"/>
      <c r="R96" s="45"/>
      <c r="S96" s="45"/>
      <c r="T96" s="93"/>
      <c r="AT96" s="22" t="s">
        <v>154</v>
      </c>
      <c r="AU96" s="22" t="s">
        <v>80</v>
      </c>
    </row>
    <row r="97" s="1" customFormat="1" ht="25.5" customHeight="1">
      <c r="B97" s="44"/>
      <c r="C97" s="217" t="s">
        <v>166</v>
      </c>
      <c r="D97" s="217" t="s">
        <v>128</v>
      </c>
      <c r="E97" s="218" t="s">
        <v>345</v>
      </c>
      <c r="F97" s="219" t="s">
        <v>346</v>
      </c>
      <c r="G97" s="220" t="s">
        <v>237</v>
      </c>
      <c r="H97" s="221">
        <v>6</v>
      </c>
      <c r="I97" s="222"/>
      <c r="J97" s="223">
        <f>ROUND(I97*H97,2)</f>
        <v>0</v>
      </c>
      <c r="K97" s="219" t="s">
        <v>132</v>
      </c>
      <c r="L97" s="70"/>
      <c r="M97" s="224" t="s">
        <v>21</v>
      </c>
      <c r="N97" s="225" t="s">
        <v>41</v>
      </c>
      <c r="O97" s="45"/>
      <c r="P97" s="226">
        <f>O97*H97</f>
        <v>0</v>
      </c>
      <c r="Q97" s="226">
        <v>0.00042999999999999999</v>
      </c>
      <c r="R97" s="226">
        <f>Q97*H97</f>
        <v>0.0025799999999999998</v>
      </c>
      <c r="S97" s="226">
        <v>0</v>
      </c>
      <c r="T97" s="227">
        <f>S97*H97</f>
        <v>0</v>
      </c>
      <c r="AR97" s="22" t="s">
        <v>193</v>
      </c>
      <c r="AT97" s="22" t="s">
        <v>128</v>
      </c>
      <c r="AU97" s="22" t="s">
        <v>80</v>
      </c>
      <c r="AY97" s="22" t="s">
        <v>127</v>
      </c>
      <c r="BE97" s="228">
        <f>IF(N97="základní",J97,0)</f>
        <v>0</v>
      </c>
      <c r="BF97" s="228">
        <f>IF(N97="snížená",J97,0)</f>
        <v>0</v>
      </c>
      <c r="BG97" s="228">
        <f>IF(N97="zákl. přenesená",J97,0)</f>
        <v>0</v>
      </c>
      <c r="BH97" s="228">
        <f>IF(N97="sníž. přenesená",J97,0)</f>
        <v>0</v>
      </c>
      <c r="BI97" s="228">
        <f>IF(N97="nulová",J97,0)</f>
        <v>0</v>
      </c>
      <c r="BJ97" s="22" t="s">
        <v>78</v>
      </c>
      <c r="BK97" s="228">
        <f>ROUND(I97*H97,2)</f>
        <v>0</v>
      </c>
      <c r="BL97" s="22" t="s">
        <v>193</v>
      </c>
      <c r="BM97" s="22" t="s">
        <v>735</v>
      </c>
    </row>
    <row r="98" s="1" customFormat="1">
      <c r="B98" s="44"/>
      <c r="C98" s="72"/>
      <c r="D98" s="231" t="s">
        <v>154</v>
      </c>
      <c r="E98" s="72"/>
      <c r="F98" s="232" t="s">
        <v>339</v>
      </c>
      <c r="G98" s="72"/>
      <c r="H98" s="72"/>
      <c r="I98" s="189"/>
      <c r="J98" s="72"/>
      <c r="K98" s="72"/>
      <c r="L98" s="70"/>
      <c r="M98" s="233"/>
      <c r="N98" s="45"/>
      <c r="O98" s="45"/>
      <c r="P98" s="45"/>
      <c r="Q98" s="45"/>
      <c r="R98" s="45"/>
      <c r="S98" s="45"/>
      <c r="T98" s="93"/>
      <c r="AT98" s="22" t="s">
        <v>154</v>
      </c>
      <c r="AU98" s="22" t="s">
        <v>80</v>
      </c>
    </row>
    <row r="99" s="1" customFormat="1" ht="25.5" customHeight="1">
      <c r="B99" s="44"/>
      <c r="C99" s="217" t="s">
        <v>172</v>
      </c>
      <c r="D99" s="217" t="s">
        <v>128</v>
      </c>
      <c r="E99" s="218" t="s">
        <v>736</v>
      </c>
      <c r="F99" s="219" t="s">
        <v>737</v>
      </c>
      <c r="G99" s="220" t="s">
        <v>237</v>
      </c>
      <c r="H99" s="221">
        <v>12</v>
      </c>
      <c r="I99" s="222"/>
      <c r="J99" s="223">
        <f>ROUND(I99*H99,2)</f>
        <v>0</v>
      </c>
      <c r="K99" s="219" t="s">
        <v>132</v>
      </c>
      <c r="L99" s="70"/>
      <c r="M99" s="224" t="s">
        <v>21</v>
      </c>
      <c r="N99" s="225" t="s">
        <v>41</v>
      </c>
      <c r="O99" s="45"/>
      <c r="P99" s="226">
        <f>O99*H99</f>
        <v>0</v>
      </c>
      <c r="Q99" s="226">
        <v>0.0011999999999999999</v>
      </c>
      <c r="R99" s="226">
        <f>Q99*H99</f>
        <v>0.0144</v>
      </c>
      <c r="S99" s="226">
        <v>0</v>
      </c>
      <c r="T99" s="227">
        <f>S99*H99</f>
        <v>0</v>
      </c>
      <c r="AR99" s="22" t="s">
        <v>193</v>
      </c>
      <c r="AT99" s="22" t="s">
        <v>128</v>
      </c>
      <c r="AU99" s="22" t="s">
        <v>80</v>
      </c>
      <c r="AY99" s="22" t="s">
        <v>127</v>
      </c>
      <c r="BE99" s="228">
        <f>IF(N99="základní",J99,0)</f>
        <v>0</v>
      </c>
      <c r="BF99" s="228">
        <f>IF(N99="snížená",J99,0)</f>
        <v>0</v>
      </c>
      <c r="BG99" s="228">
        <f>IF(N99="zákl. přenesená",J99,0)</f>
        <v>0</v>
      </c>
      <c r="BH99" s="228">
        <f>IF(N99="sníž. přenesená",J99,0)</f>
        <v>0</v>
      </c>
      <c r="BI99" s="228">
        <f>IF(N99="nulová",J99,0)</f>
        <v>0</v>
      </c>
      <c r="BJ99" s="22" t="s">
        <v>78</v>
      </c>
      <c r="BK99" s="228">
        <f>ROUND(I99*H99,2)</f>
        <v>0</v>
      </c>
      <c r="BL99" s="22" t="s">
        <v>193</v>
      </c>
      <c r="BM99" s="22" t="s">
        <v>738</v>
      </c>
    </row>
    <row r="100" s="1" customFormat="1">
      <c r="B100" s="44"/>
      <c r="C100" s="72"/>
      <c r="D100" s="231" t="s">
        <v>154</v>
      </c>
      <c r="E100" s="72"/>
      <c r="F100" s="232" t="s">
        <v>339</v>
      </c>
      <c r="G100" s="72"/>
      <c r="H100" s="72"/>
      <c r="I100" s="189"/>
      <c r="J100" s="72"/>
      <c r="K100" s="72"/>
      <c r="L100" s="70"/>
      <c r="M100" s="233"/>
      <c r="N100" s="45"/>
      <c r="O100" s="45"/>
      <c r="P100" s="45"/>
      <c r="Q100" s="45"/>
      <c r="R100" s="45"/>
      <c r="S100" s="45"/>
      <c r="T100" s="93"/>
      <c r="AT100" s="22" t="s">
        <v>154</v>
      </c>
      <c r="AU100" s="22" t="s">
        <v>80</v>
      </c>
    </row>
    <row r="101" s="1" customFormat="1" ht="25.5" customHeight="1">
      <c r="B101" s="44"/>
      <c r="C101" s="217" t="s">
        <v>125</v>
      </c>
      <c r="D101" s="217" t="s">
        <v>128</v>
      </c>
      <c r="E101" s="218" t="s">
        <v>357</v>
      </c>
      <c r="F101" s="219" t="s">
        <v>358</v>
      </c>
      <c r="G101" s="220" t="s">
        <v>237</v>
      </c>
      <c r="H101" s="221">
        <v>3</v>
      </c>
      <c r="I101" s="222"/>
      <c r="J101" s="223">
        <f>ROUND(I101*H101,2)</f>
        <v>0</v>
      </c>
      <c r="K101" s="219" t="s">
        <v>132</v>
      </c>
      <c r="L101" s="70"/>
      <c r="M101" s="224" t="s">
        <v>21</v>
      </c>
      <c r="N101" s="225" t="s">
        <v>41</v>
      </c>
      <c r="O101" s="45"/>
      <c r="P101" s="226">
        <f>O101*H101</f>
        <v>0</v>
      </c>
      <c r="Q101" s="226">
        <v>0.0016900000000000001</v>
      </c>
      <c r="R101" s="226">
        <f>Q101*H101</f>
        <v>0.0050699999999999999</v>
      </c>
      <c r="S101" s="226">
        <v>0</v>
      </c>
      <c r="T101" s="227">
        <f>S101*H101</f>
        <v>0</v>
      </c>
      <c r="AR101" s="22" t="s">
        <v>193</v>
      </c>
      <c r="AT101" s="22" t="s">
        <v>128</v>
      </c>
      <c r="AU101" s="22" t="s">
        <v>80</v>
      </c>
      <c r="AY101" s="22" t="s">
        <v>127</v>
      </c>
      <c r="BE101" s="228">
        <f>IF(N101="základní",J101,0)</f>
        <v>0</v>
      </c>
      <c r="BF101" s="228">
        <f>IF(N101="snížená",J101,0)</f>
        <v>0</v>
      </c>
      <c r="BG101" s="228">
        <f>IF(N101="zákl. přenesená",J101,0)</f>
        <v>0</v>
      </c>
      <c r="BH101" s="228">
        <f>IF(N101="sníž. přenesená",J101,0)</f>
        <v>0</v>
      </c>
      <c r="BI101" s="228">
        <f>IF(N101="nulová",J101,0)</f>
        <v>0</v>
      </c>
      <c r="BJ101" s="22" t="s">
        <v>78</v>
      </c>
      <c r="BK101" s="228">
        <f>ROUND(I101*H101,2)</f>
        <v>0</v>
      </c>
      <c r="BL101" s="22" t="s">
        <v>193</v>
      </c>
      <c r="BM101" s="22" t="s">
        <v>739</v>
      </c>
    </row>
    <row r="102" s="1" customFormat="1">
      <c r="B102" s="44"/>
      <c r="C102" s="72"/>
      <c r="D102" s="231" t="s">
        <v>154</v>
      </c>
      <c r="E102" s="72"/>
      <c r="F102" s="232" t="s">
        <v>339</v>
      </c>
      <c r="G102" s="72"/>
      <c r="H102" s="72"/>
      <c r="I102" s="189"/>
      <c r="J102" s="72"/>
      <c r="K102" s="72"/>
      <c r="L102" s="70"/>
      <c r="M102" s="233"/>
      <c r="N102" s="45"/>
      <c r="O102" s="45"/>
      <c r="P102" s="45"/>
      <c r="Q102" s="45"/>
      <c r="R102" s="45"/>
      <c r="S102" s="45"/>
      <c r="T102" s="93"/>
      <c r="AT102" s="22" t="s">
        <v>154</v>
      </c>
      <c r="AU102" s="22" t="s">
        <v>80</v>
      </c>
    </row>
    <row r="103" s="1" customFormat="1" ht="25.5" customHeight="1">
      <c r="B103" s="44"/>
      <c r="C103" s="217" t="s">
        <v>181</v>
      </c>
      <c r="D103" s="217" t="s">
        <v>128</v>
      </c>
      <c r="E103" s="218" t="s">
        <v>386</v>
      </c>
      <c r="F103" s="219" t="s">
        <v>387</v>
      </c>
      <c r="G103" s="220" t="s">
        <v>131</v>
      </c>
      <c r="H103" s="221">
        <v>10</v>
      </c>
      <c r="I103" s="222"/>
      <c r="J103" s="223">
        <f>ROUND(I103*H103,2)</f>
        <v>0</v>
      </c>
      <c r="K103" s="219" t="s">
        <v>132</v>
      </c>
      <c r="L103" s="70"/>
      <c r="M103" s="224" t="s">
        <v>21</v>
      </c>
      <c r="N103" s="225" t="s">
        <v>41</v>
      </c>
      <c r="O103" s="45"/>
      <c r="P103" s="226">
        <f>O103*H103</f>
        <v>0</v>
      </c>
      <c r="Q103" s="226">
        <v>0.00096000000000000002</v>
      </c>
      <c r="R103" s="226">
        <f>Q103*H103</f>
        <v>0.0096000000000000009</v>
      </c>
      <c r="S103" s="226">
        <v>0</v>
      </c>
      <c r="T103" s="227">
        <f>S103*H103</f>
        <v>0</v>
      </c>
      <c r="AR103" s="22" t="s">
        <v>193</v>
      </c>
      <c r="AT103" s="22" t="s">
        <v>128</v>
      </c>
      <c r="AU103" s="22" t="s">
        <v>80</v>
      </c>
      <c r="AY103" s="22" t="s">
        <v>127</v>
      </c>
      <c r="BE103" s="228">
        <f>IF(N103="základní",J103,0)</f>
        <v>0</v>
      </c>
      <c r="BF103" s="228">
        <f>IF(N103="snížená",J103,0)</f>
        <v>0</v>
      </c>
      <c r="BG103" s="228">
        <f>IF(N103="zákl. přenesená",J103,0)</f>
        <v>0</v>
      </c>
      <c r="BH103" s="228">
        <f>IF(N103="sníž. přenesená",J103,0)</f>
        <v>0</v>
      </c>
      <c r="BI103" s="228">
        <f>IF(N103="nulová",J103,0)</f>
        <v>0</v>
      </c>
      <c r="BJ103" s="22" t="s">
        <v>78</v>
      </c>
      <c r="BK103" s="228">
        <f>ROUND(I103*H103,2)</f>
        <v>0</v>
      </c>
      <c r="BL103" s="22" t="s">
        <v>193</v>
      </c>
      <c r="BM103" s="22" t="s">
        <v>740</v>
      </c>
    </row>
    <row r="104" s="1" customFormat="1">
      <c r="B104" s="44"/>
      <c r="C104" s="72"/>
      <c r="D104" s="231" t="s">
        <v>154</v>
      </c>
      <c r="E104" s="72"/>
      <c r="F104" s="232" t="s">
        <v>368</v>
      </c>
      <c r="G104" s="72"/>
      <c r="H104" s="72"/>
      <c r="I104" s="189"/>
      <c r="J104" s="72"/>
      <c r="K104" s="72"/>
      <c r="L104" s="70"/>
      <c r="M104" s="233"/>
      <c r="N104" s="45"/>
      <c r="O104" s="45"/>
      <c r="P104" s="45"/>
      <c r="Q104" s="45"/>
      <c r="R104" s="45"/>
      <c r="S104" s="45"/>
      <c r="T104" s="93"/>
      <c r="AT104" s="22" t="s">
        <v>154</v>
      </c>
      <c r="AU104" s="22" t="s">
        <v>80</v>
      </c>
    </row>
    <row r="105" s="1" customFormat="1" ht="25.5" customHeight="1">
      <c r="B105" s="44"/>
      <c r="C105" s="217" t="s">
        <v>190</v>
      </c>
      <c r="D105" s="217" t="s">
        <v>128</v>
      </c>
      <c r="E105" s="218" t="s">
        <v>402</v>
      </c>
      <c r="F105" s="219" t="s">
        <v>403</v>
      </c>
      <c r="G105" s="220" t="s">
        <v>131</v>
      </c>
      <c r="H105" s="221">
        <v>87</v>
      </c>
      <c r="I105" s="222"/>
      <c r="J105" s="223">
        <f>ROUND(I105*H105,2)</f>
        <v>0</v>
      </c>
      <c r="K105" s="219" t="s">
        <v>132</v>
      </c>
      <c r="L105" s="70"/>
      <c r="M105" s="224" t="s">
        <v>21</v>
      </c>
      <c r="N105" s="225" t="s">
        <v>41</v>
      </c>
      <c r="O105" s="45"/>
      <c r="P105" s="226">
        <f>O105*H105</f>
        <v>0</v>
      </c>
      <c r="Q105" s="226">
        <v>0.0061000000000000004</v>
      </c>
      <c r="R105" s="226">
        <f>Q105*H105</f>
        <v>0.53070000000000006</v>
      </c>
      <c r="S105" s="226">
        <v>0</v>
      </c>
      <c r="T105" s="227">
        <f>S105*H105</f>
        <v>0</v>
      </c>
      <c r="AR105" s="22" t="s">
        <v>193</v>
      </c>
      <c r="AT105" s="22" t="s">
        <v>128</v>
      </c>
      <c r="AU105" s="22" t="s">
        <v>80</v>
      </c>
      <c r="AY105" s="22" t="s">
        <v>127</v>
      </c>
      <c r="BE105" s="228">
        <f>IF(N105="základní",J105,0)</f>
        <v>0</v>
      </c>
      <c r="BF105" s="228">
        <f>IF(N105="snížená",J105,0)</f>
        <v>0</v>
      </c>
      <c r="BG105" s="228">
        <f>IF(N105="zákl. přenesená",J105,0)</f>
        <v>0</v>
      </c>
      <c r="BH105" s="228">
        <f>IF(N105="sníž. přenesená",J105,0)</f>
        <v>0</v>
      </c>
      <c r="BI105" s="228">
        <f>IF(N105="nulová",J105,0)</f>
        <v>0</v>
      </c>
      <c r="BJ105" s="22" t="s">
        <v>78</v>
      </c>
      <c r="BK105" s="228">
        <f>ROUND(I105*H105,2)</f>
        <v>0</v>
      </c>
      <c r="BL105" s="22" t="s">
        <v>193</v>
      </c>
      <c r="BM105" s="22" t="s">
        <v>741</v>
      </c>
    </row>
    <row r="106" s="1" customFormat="1">
      <c r="B106" s="44"/>
      <c r="C106" s="72"/>
      <c r="D106" s="231" t="s">
        <v>154</v>
      </c>
      <c r="E106" s="72"/>
      <c r="F106" s="232" t="s">
        <v>368</v>
      </c>
      <c r="G106" s="72"/>
      <c r="H106" s="72"/>
      <c r="I106" s="189"/>
      <c r="J106" s="72"/>
      <c r="K106" s="72"/>
      <c r="L106" s="70"/>
      <c r="M106" s="233"/>
      <c r="N106" s="45"/>
      <c r="O106" s="45"/>
      <c r="P106" s="45"/>
      <c r="Q106" s="45"/>
      <c r="R106" s="45"/>
      <c r="S106" s="45"/>
      <c r="T106" s="93"/>
      <c r="AT106" s="22" t="s">
        <v>154</v>
      </c>
      <c r="AU106" s="22" t="s">
        <v>80</v>
      </c>
    </row>
    <row r="107" s="1" customFormat="1" ht="38.25" customHeight="1">
      <c r="B107" s="44"/>
      <c r="C107" s="217" t="s">
        <v>196</v>
      </c>
      <c r="D107" s="217" t="s">
        <v>128</v>
      </c>
      <c r="E107" s="218" t="s">
        <v>742</v>
      </c>
      <c r="F107" s="219" t="s">
        <v>743</v>
      </c>
      <c r="G107" s="220" t="s">
        <v>131</v>
      </c>
      <c r="H107" s="221">
        <v>10</v>
      </c>
      <c r="I107" s="222"/>
      <c r="J107" s="223">
        <f>ROUND(I107*H107,2)</f>
        <v>0</v>
      </c>
      <c r="K107" s="219" t="s">
        <v>132</v>
      </c>
      <c r="L107" s="70"/>
      <c r="M107" s="224" t="s">
        <v>21</v>
      </c>
      <c r="N107" s="225" t="s">
        <v>41</v>
      </c>
      <c r="O107" s="45"/>
      <c r="P107" s="226">
        <f>O107*H107</f>
        <v>0</v>
      </c>
      <c r="Q107" s="226">
        <v>0.00016000000000000001</v>
      </c>
      <c r="R107" s="226">
        <f>Q107*H107</f>
        <v>0.0016000000000000001</v>
      </c>
      <c r="S107" s="226">
        <v>0</v>
      </c>
      <c r="T107" s="227">
        <f>S107*H107</f>
        <v>0</v>
      </c>
      <c r="AR107" s="22" t="s">
        <v>193</v>
      </c>
      <c r="AT107" s="22" t="s">
        <v>128</v>
      </c>
      <c r="AU107" s="22" t="s">
        <v>80</v>
      </c>
      <c r="AY107" s="22" t="s">
        <v>127</v>
      </c>
      <c r="BE107" s="228">
        <f>IF(N107="základní",J107,0)</f>
        <v>0</v>
      </c>
      <c r="BF107" s="228">
        <f>IF(N107="snížená",J107,0)</f>
        <v>0</v>
      </c>
      <c r="BG107" s="228">
        <f>IF(N107="zákl. přenesená",J107,0)</f>
        <v>0</v>
      </c>
      <c r="BH107" s="228">
        <f>IF(N107="sníž. přenesená",J107,0)</f>
        <v>0</v>
      </c>
      <c r="BI107" s="228">
        <f>IF(N107="nulová",J107,0)</f>
        <v>0</v>
      </c>
      <c r="BJ107" s="22" t="s">
        <v>78</v>
      </c>
      <c r="BK107" s="228">
        <f>ROUND(I107*H107,2)</f>
        <v>0</v>
      </c>
      <c r="BL107" s="22" t="s">
        <v>193</v>
      </c>
      <c r="BM107" s="22" t="s">
        <v>744</v>
      </c>
    </row>
    <row r="108" s="1" customFormat="1">
      <c r="B108" s="44"/>
      <c r="C108" s="72"/>
      <c r="D108" s="231" t="s">
        <v>154</v>
      </c>
      <c r="E108" s="72"/>
      <c r="F108" s="232" t="s">
        <v>409</v>
      </c>
      <c r="G108" s="72"/>
      <c r="H108" s="72"/>
      <c r="I108" s="189"/>
      <c r="J108" s="72"/>
      <c r="K108" s="72"/>
      <c r="L108" s="70"/>
      <c r="M108" s="233"/>
      <c r="N108" s="45"/>
      <c r="O108" s="45"/>
      <c r="P108" s="45"/>
      <c r="Q108" s="45"/>
      <c r="R108" s="45"/>
      <c r="S108" s="45"/>
      <c r="T108" s="93"/>
      <c r="AT108" s="22" t="s">
        <v>154</v>
      </c>
      <c r="AU108" s="22" t="s">
        <v>80</v>
      </c>
    </row>
    <row r="109" s="1" customFormat="1" ht="38.25" customHeight="1">
      <c r="B109" s="44"/>
      <c r="C109" s="217" t="s">
        <v>202</v>
      </c>
      <c r="D109" s="217" t="s">
        <v>128</v>
      </c>
      <c r="E109" s="218" t="s">
        <v>745</v>
      </c>
      <c r="F109" s="219" t="s">
        <v>746</v>
      </c>
      <c r="G109" s="220" t="s">
        <v>131</v>
      </c>
      <c r="H109" s="221">
        <v>39</v>
      </c>
      <c r="I109" s="222"/>
      <c r="J109" s="223">
        <f>ROUND(I109*H109,2)</f>
        <v>0</v>
      </c>
      <c r="K109" s="219" t="s">
        <v>132</v>
      </c>
      <c r="L109" s="70"/>
      <c r="M109" s="224" t="s">
        <v>21</v>
      </c>
      <c r="N109" s="225" t="s">
        <v>41</v>
      </c>
      <c r="O109" s="45"/>
      <c r="P109" s="226">
        <f>O109*H109</f>
        <v>0</v>
      </c>
      <c r="Q109" s="226">
        <v>0.00019000000000000001</v>
      </c>
      <c r="R109" s="226">
        <f>Q109*H109</f>
        <v>0.0074100000000000008</v>
      </c>
      <c r="S109" s="226">
        <v>0</v>
      </c>
      <c r="T109" s="227">
        <f>S109*H109</f>
        <v>0</v>
      </c>
      <c r="AR109" s="22" t="s">
        <v>193</v>
      </c>
      <c r="AT109" s="22" t="s">
        <v>128</v>
      </c>
      <c r="AU109" s="22" t="s">
        <v>80</v>
      </c>
      <c r="AY109" s="22" t="s">
        <v>127</v>
      </c>
      <c r="BE109" s="228">
        <f>IF(N109="základní",J109,0)</f>
        <v>0</v>
      </c>
      <c r="BF109" s="228">
        <f>IF(N109="snížená",J109,0)</f>
        <v>0</v>
      </c>
      <c r="BG109" s="228">
        <f>IF(N109="zákl. přenesená",J109,0)</f>
        <v>0</v>
      </c>
      <c r="BH109" s="228">
        <f>IF(N109="sníž. přenesená",J109,0)</f>
        <v>0</v>
      </c>
      <c r="BI109" s="228">
        <f>IF(N109="nulová",J109,0)</f>
        <v>0</v>
      </c>
      <c r="BJ109" s="22" t="s">
        <v>78</v>
      </c>
      <c r="BK109" s="228">
        <f>ROUND(I109*H109,2)</f>
        <v>0</v>
      </c>
      <c r="BL109" s="22" t="s">
        <v>193</v>
      </c>
      <c r="BM109" s="22" t="s">
        <v>747</v>
      </c>
    </row>
    <row r="110" s="1" customFormat="1">
      <c r="B110" s="44"/>
      <c r="C110" s="72"/>
      <c r="D110" s="231" t="s">
        <v>154</v>
      </c>
      <c r="E110" s="72"/>
      <c r="F110" s="232" t="s">
        <v>409</v>
      </c>
      <c r="G110" s="72"/>
      <c r="H110" s="72"/>
      <c r="I110" s="189"/>
      <c r="J110" s="72"/>
      <c r="K110" s="72"/>
      <c r="L110" s="70"/>
      <c r="M110" s="233"/>
      <c r="N110" s="45"/>
      <c r="O110" s="45"/>
      <c r="P110" s="45"/>
      <c r="Q110" s="45"/>
      <c r="R110" s="45"/>
      <c r="S110" s="45"/>
      <c r="T110" s="93"/>
      <c r="AT110" s="22" t="s">
        <v>154</v>
      </c>
      <c r="AU110" s="22" t="s">
        <v>80</v>
      </c>
    </row>
    <row r="111" s="1" customFormat="1" ht="38.25" customHeight="1">
      <c r="B111" s="44"/>
      <c r="C111" s="217" t="s">
        <v>206</v>
      </c>
      <c r="D111" s="217" t="s">
        <v>128</v>
      </c>
      <c r="E111" s="218" t="s">
        <v>441</v>
      </c>
      <c r="F111" s="219" t="s">
        <v>442</v>
      </c>
      <c r="G111" s="220" t="s">
        <v>131</v>
      </c>
      <c r="H111" s="221">
        <v>48</v>
      </c>
      <c r="I111" s="222"/>
      <c r="J111" s="223">
        <f>ROUND(I111*H111,2)</f>
        <v>0</v>
      </c>
      <c r="K111" s="219" t="s">
        <v>132</v>
      </c>
      <c r="L111" s="70"/>
      <c r="M111" s="224" t="s">
        <v>21</v>
      </c>
      <c r="N111" s="225" t="s">
        <v>41</v>
      </c>
      <c r="O111" s="45"/>
      <c r="P111" s="226">
        <f>O111*H111</f>
        <v>0</v>
      </c>
      <c r="Q111" s="226">
        <v>0.00027</v>
      </c>
      <c r="R111" s="226">
        <f>Q111*H111</f>
        <v>0.012959999999999999</v>
      </c>
      <c r="S111" s="226">
        <v>0</v>
      </c>
      <c r="T111" s="227">
        <f>S111*H111</f>
        <v>0</v>
      </c>
      <c r="AR111" s="22" t="s">
        <v>193</v>
      </c>
      <c r="AT111" s="22" t="s">
        <v>128</v>
      </c>
      <c r="AU111" s="22" t="s">
        <v>80</v>
      </c>
      <c r="AY111" s="22" t="s">
        <v>127</v>
      </c>
      <c r="BE111" s="228">
        <f>IF(N111="základní",J111,0)</f>
        <v>0</v>
      </c>
      <c r="BF111" s="228">
        <f>IF(N111="snížená",J111,0)</f>
        <v>0</v>
      </c>
      <c r="BG111" s="228">
        <f>IF(N111="zákl. přenesená",J111,0)</f>
        <v>0</v>
      </c>
      <c r="BH111" s="228">
        <f>IF(N111="sníž. přenesená",J111,0)</f>
        <v>0</v>
      </c>
      <c r="BI111" s="228">
        <f>IF(N111="nulová",J111,0)</f>
        <v>0</v>
      </c>
      <c r="BJ111" s="22" t="s">
        <v>78</v>
      </c>
      <c r="BK111" s="228">
        <f>ROUND(I111*H111,2)</f>
        <v>0</v>
      </c>
      <c r="BL111" s="22" t="s">
        <v>193</v>
      </c>
      <c r="BM111" s="22" t="s">
        <v>748</v>
      </c>
    </row>
    <row r="112" s="1" customFormat="1">
      <c r="B112" s="44"/>
      <c r="C112" s="72"/>
      <c r="D112" s="231" t="s">
        <v>154</v>
      </c>
      <c r="E112" s="72"/>
      <c r="F112" s="232" t="s">
        <v>409</v>
      </c>
      <c r="G112" s="72"/>
      <c r="H112" s="72"/>
      <c r="I112" s="189"/>
      <c r="J112" s="72"/>
      <c r="K112" s="72"/>
      <c r="L112" s="70"/>
      <c r="M112" s="233"/>
      <c r="N112" s="45"/>
      <c r="O112" s="45"/>
      <c r="P112" s="45"/>
      <c r="Q112" s="45"/>
      <c r="R112" s="45"/>
      <c r="S112" s="45"/>
      <c r="T112" s="93"/>
      <c r="AT112" s="22" t="s">
        <v>154</v>
      </c>
      <c r="AU112" s="22" t="s">
        <v>80</v>
      </c>
    </row>
    <row r="113" s="1" customFormat="1" ht="16.5" customHeight="1">
      <c r="B113" s="44"/>
      <c r="C113" s="217" t="s">
        <v>10</v>
      </c>
      <c r="D113" s="217" t="s">
        <v>128</v>
      </c>
      <c r="E113" s="218" t="s">
        <v>450</v>
      </c>
      <c r="F113" s="219" t="s">
        <v>451</v>
      </c>
      <c r="G113" s="220" t="s">
        <v>131</v>
      </c>
      <c r="H113" s="221">
        <v>10</v>
      </c>
      <c r="I113" s="222"/>
      <c r="J113" s="223">
        <f>ROUND(I113*H113,2)</f>
        <v>0</v>
      </c>
      <c r="K113" s="219" t="s">
        <v>132</v>
      </c>
      <c r="L113" s="70"/>
      <c r="M113" s="224" t="s">
        <v>21</v>
      </c>
      <c r="N113" s="225" t="s">
        <v>41</v>
      </c>
      <c r="O113" s="45"/>
      <c r="P113" s="226">
        <f>O113*H113</f>
        <v>0</v>
      </c>
      <c r="Q113" s="226">
        <v>0.00021000000000000001</v>
      </c>
      <c r="R113" s="226">
        <f>Q113*H113</f>
        <v>0.0021000000000000003</v>
      </c>
      <c r="S113" s="226">
        <v>0</v>
      </c>
      <c r="T113" s="227">
        <f>S113*H113</f>
        <v>0</v>
      </c>
      <c r="AR113" s="22" t="s">
        <v>193</v>
      </c>
      <c r="AT113" s="22" t="s">
        <v>128</v>
      </c>
      <c r="AU113" s="22" t="s">
        <v>80</v>
      </c>
      <c r="AY113" s="22" t="s">
        <v>127</v>
      </c>
      <c r="BE113" s="228">
        <f>IF(N113="základní",J113,0)</f>
        <v>0</v>
      </c>
      <c r="BF113" s="228">
        <f>IF(N113="snížená",J113,0)</f>
        <v>0</v>
      </c>
      <c r="BG113" s="228">
        <f>IF(N113="zákl. přenesená",J113,0)</f>
        <v>0</v>
      </c>
      <c r="BH113" s="228">
        <f>IF(N113="sníž. přenesená",J113,0)</f>
        <v>0</v>
      </c>
      <c r="BI113" s="228">
        <f>IF(N113="nulová",J113,0)</f>
        <v>0</v>
      </c>
      <c r="BJ113" s="22" t="s">
        <v>78</v>
      </c>
      <c r="BK113" s="228">
        <f>ROUND(I113*H113,2)</f>
        <v>0</v>
      </c>
      <c r="BL113" s="22" t="s">
        <v>193</v>
      </c>
      <c r="BM113" s="22" t="s">
        <v>749</v>
      </c>
    </row>
    <row r="114" s="1" customFormat="1">
      <c r="B114" s="44"/>
      <c r="C114" s="72"/>
      <c r="D114" s="231" t="s">
        <v>154</v>
      </c>
      <c r="E114" s="72"/>
      <c r="F114" s="232" t="s">
        <v>448</v>
      </c>
      <c r="G114" s="72"/>
      <c r="H114" s="72"/>
      <c r="I114" s="189"/>
      <c r="J114" s="72"/>
      <c r="K114" s="72"/>
      <c r="L114" s="70"/>
      <c r="M114" s="233"/>
      <c r="N114" s="45"/>
      <c r="O114" s="45"/>
      <c r="P114" s="45"/>
      <c r="Q114" s="45"/>
      <c r="R114" s="45"/>
      <c r="S114" s="45"/>
      <c r="T114" s="93"/>
      <c r="AT114" s="22" t="s">
        <v>154</v>
      </c>
      <c r="AU114" s="22" t="s">
        <v>80</v>
      </c>
    </row>
    <row r="115" s="1" customFormat="1" ht="16.5" customHeight="1">
      <c r="B115" s="44"/>
      <c r="C115" s="217" t="s">
        <v>193</v>
      </c>
      <c r="D115" s="217" t="s">
        <v>128</v>
      </c>
      <c r="E115" s="218" t="s">
        <v>466</v>
      </c>
      <c r="F115" s="219" t="s">
        <v>467</v>
      </c>
      <c r="G115" s="220" t="s">
        <v>131</v>
      </c>
      <c r="H115" s="221">
        <v>87</v>
      </c>
      <c r="I115" s="222"/>
      <c r="J115" s="223">
        <f>ROUND(I115*H115,2)</f>
        <v>0</v>
      </c>
      <c r="K115" s="219" t="s">
        <v>132</v>
      </c>
      <c r="L115" s="70"/>
      <c r="M115" s="224" t="s">
        <v>21</v>
      </c>
      <c r="N115" s="225" t="s">
        <v>41</v>
      </c>
      <c r="O115" s="45"/>
      <c r="P115" s="226">
        <f>O115*H115</f>
        <v>0</v>
      </c>
      <c r="Q115" s="226">
        <v>0.00046999999999999999</v>
      </c>
      <c r="R115" s="226">
        <f>Q115*H115</f>
        <v>0.040889999999999996</v>
      </c>
      <c r="S115" s="226">
        <v>0</v>
      </c>
      <c r="T115" s="227">
        <f>S115*H115</f>
        <v>0</v>
      </c>
      <c r="AR115" s="22" t="s">
        <v>193</v>
      </c>
      <c r="AT115" s="22" t="s">
        <v>128</v>
      </c>
      <c r="AU115" s="22" t="s">
        <v>80</v>
      </c>
      <c r="AY115" s="22" t="s">
        <v>127</v>
      </c>
      <c r="BE115" s="228">
        <f>IF(N115="základní",J115,0)</f>
        <v>0</v>
      </c>
      <c r="BF115" s="228">
        <f>IF(N115="snížená",J115,0)</f>
        <v>0</v>
      </c>
      <c r="BG115" s="228">
        <f>IF(N115="zákl. přenesená",J115,0)</f>
        <v>0</v>
      </c>
      <c r="BH115" s="228">
        <f>IF(N115="sníž. přenesená",J115,0)</f>
        <v>0</v>
      </c>
      <c r="BI115" s="228">
        <f>IF(N115="nulová",J115,0)</f>
        <v>0</v>
      </c>
      <c r="BJ115" s="22" t="s">
        <v>78</v>
      </c>
      <c r="BK115" s="228">
        <f>ROUND(I115*H115,2)</f>
        <v>0</v>
      </c>
      <c r="BL115" s="22" t="s">
        <v>193</v>
      </c>
      <c r="BM115" s="22" t="s">
        <v>750</v>
      </c>
    </row>
    <row r="116" s="1" customFormat="1">
      <c r="B116" s="44"/>
      <c r="C116" s="72"/>
      <c r="D116" s="231" t="s">
        <v>154</v>
      </c>
      <c r="E116" s="72"/>
      <c r="F116" s="232" t="s">
        <v>448</v>
      </c>
      <c r="G116" s="72"/>
      <c r="H116" s="72"/>
      <c r="I116" s="189"/>
      <c r="J116" s="72"/>
      <c r="K116" s="72"/>
      <c r="L116" s="70"/>
      <c r="M116" s="233"/>
      <c r="N116" s="45"/>
      <c r="O116" s="45"/>
      <c r="P116" s="45"/>
      <c r="Q116" s="45"/>
      <c r="R116" s="45"/>
      <c r="S116" s="45"/>
      <c r="T116" s="93"/>
      <c r="AT116" s="22" t="s">
        <v>154</v>
      </c>
      <c r="AU116" s="22" t="s">
        <v>80</v>
      </c>
    </row>
    <row r="117" s="1" customFormat="1" ht="25.5" customHeight="1">
      <c r="B117" s="44"/>
      <c r="C117" s="217" t="s">
        <v>216</v>
      </c>
      <c r="D117" s="217" t="s">
        <v>128</v>
      </c>
      <c r="E117" s="218" t="s">
        <v>529</v>
      </c>
      <c r="F117" s="219" t="s">
        <v>530</v>
      </c>
      <c r="G117" s="220" t="s">
        <v>131</v>
      </c>
      <c r="H117" s="221">
        <v>97</v>
      </c>
      <c r="I117" s="222"/>
      <c r="J117" s="223">
        <f>ROUND(I117*H117,2)</f>
        <v>0</v>
      </c>
      <c r="K117" s="219" t="s">
        <v>132</v>
      </c>
      <c r="L117" s="70"/>
      <c r="M117" s="224" t="s">
        <v>21</v>
      </c>
      <c r="N117" s="225" t="s">
        <v>41</v>
      </c>
      <c r="O117" s="45"/>
      <c r="P117" s="226">
        <f>O117*H117</f>
        <v>0</v>
      </c>
      <c r="Q117" s="226">
        <v>0.00019000000000000001</v>
      </c>
      <c r="R117" s="226">
        <f>Q117*H117</f>
        <v>0.018430000000000002</v>
      </c>
      <c r="S117" s="226">
        <v>0</v>
      </c>
      <c r="T117" s="227">
        <f>S117*H117</f>
        <v>0</v>
      </c>
      <c r="AR117" s="22" t="s">
        <v>193</v>
      </c>
      <c r="AT117" s="22" t="s">
        <v>128</v>
      </c>
      <c r="AU117" s="22" t="s">
        <v>80</v>
      </c>
      <c r="AY117" s="22" t="s">
        <v>127</v>
      </c>
      <c r="BE117" s="228">
        <f>IF(N117="základní",J117,0)</f>
        <v>0</v>
      </c>
      <c r="BF117" s="228">
        <f>IF(N117="snížená",J117,0)</f>
        <v>0</v>
      </c>
      <c r="BG117" s="228">
        <f>IF(N117="zákl. přenesená",J117,0)</f>
        <v>0</v>
      </c>
      <c r="BH117" s="228">
        <f>IF(N117="sníž. přenesená",J117,0)</f>
        <v>0</v>
      </c>
      <c r="BI117" s="228">
        <f>IF(N117="nulová",J117,0)</f>
        <v>0</v>
      </c>
      <c r="BJ117" s="22" t="s">
        <v>78</v>
      </c>
      <c r="BK117" s="228">
        <f>ROUND(I117*H117,2)</f>
        <v>0</v>
      </c>
      <c r="BL117" s="22" t="s">
        <v>193</v>
      </c>
      <c r="BM117" s="22" t="s">
        <v>751</v>
      </c>
    </row>
    <row r="118" s="1" customFormat="1">
      <c r="B118" s="44"/>
      <c r="C118" s="72"/>
      <c r="D118" s="231" t="s">
        <v>154</v>
      </c>
      <c r="E118" s="72"/>
      <c r="F118" s="232" t="s">
        <v>532</v>
      </c>
      <c r="G118" s="72"/>
      <c r="H118" s="72"/>
      <c r="I118" s="189"/>
      <c r="J118" s="72"/>
      <c r="K118" s="72"/>
      <c r="L118" s="70"/>
      <c r="M118" s="233"/>
      <c r="N118" s="45"/>
      <c r="O118" s="45"/>
      <c r="P118" s="45"/>
      <c r="Q118" s="45"/>
      <c r="R118" s="45"/>
      <c r="S118" s="45"/>
      <c r="T118" s="93"/>
      <c r="AT118" s="22" t="s">
        <v>154</v>
      </c>
      <c r="AU118" s="22" t="s">
        <v>80</v>
      </c>
    </row>
    <row r="119" s="1" customFormat="1" ht="25.5" customHeight="1">
      <c r="B119" s="44"/>
      <c r="C119" s="217" t="s">
        <v>220</v>
      </c>
      <c r="D119" s="217" t="s">
        <v>128</v>
      </c>
      <c r="E119" s="218" t="s">
        <v>538</v>
      </c>
      <c r="F119" s="219" t="s">
        <v>539</v>
      </c>
      <c r="G119" s="220" t="s">
        <v>131</v>
      </c>
      <c r="H119" s="221">
        <v>97</v>
      </c>
      <c r="I119" s="222"/>
      <c r="J119" s="223">
        <f>ROUND(I119*H119,2)</f>
        <v>0</v>
      </c>
      <c r="K119" s="219" t="s">
        <v>132</v>
      </c>
      <c r="L119" s="70"/>
      <c r="M119" s="224" t="s">
        <v>21</v>
      </c>
      <c r="N119" s="225" t="s">
        <v>41</v>
      </c>
      <c r="O119" s="45"/>
      <c r="P119" s="226">
        <f>O119*H119</f>
        <v>0</v>
      </c>
      <c r="Q119" s="226">
        <v>1.0000000000000001E-05</v>
      </c>
      <c r="R119" s="226">
        <f>Q119*H119</f>
        <v>0.00097000000000000005</v>
      </c>
      <c r="S119" s="226">
        <v>0</v>
      </c>
      <c r="T119" s="227">
        <f>S119*H119</f>
        <v>0</v>
      </c>
      <c r="AR119" s="22" t="s">
        <v>193</v>
      </c>
      <c r="AT119" s="22" t="s">
        <v>128</v>
      </c>
      <c r="AU119" s="22" t="s">
        <v>80</v>
      </c>
      <c r="AY119" s="22" t="s">
        <v>127</v>
      </c>
      <c r="BE119" s="228">
        <f>IF(N119="základní",J119,0)</f>
        <v>0</v>
      </c>
      <c r="BF119" s="228">
        <f>IF(N119="snížená",J119,0)</f>
        <v>0</v>
      </c>
      <c r="BG119" s="228">
        <f>IF(N119="zákl. přenesená",J119,0)</f>
        <v>0</v>
      </c>
      <c r="BH119" s="228">
        <f>IF(N119="sníž. přenesená",J119,0)</f>
        <v>0</v>
      </c>
      <c r="BI119" s="228">
        <f>IF(N119="nulová",J119,0)</f>
        <v>0</v>
      </c>
      <c r="BJ119" s="22" t="s">
        <v>78</v>
      </c>
      <c r="BK119" s="228">
        <f>ROUND(I119*H119,2)</f>
        <v>0</v>
      </c>
      <c r="BL119" s="22" t="s">
        <v>193</v>
      </c>
      <c r="BM119" s="22" t="s">
        <v>752</v>
      </c>
    </row>
    <row r="120" s="1" customFormat="1">
      <c r="B120" s="44"/>
      <c r="C120" s="72"/>
      <c r="D120" s="231" t="s">
        <v>154</v>
      </c>
      <c r="E120" s="72"/>
      <c r="F120" s="232" t="s">
        <v>532</v>
      </c>
      <c r="G120" s="72"/>
      <c r="H120" s="72"/>
      <c r="I120" s="189"/>
      <c r="J120" s="72"/>
      <c r="K120" s="72"/>
      <c r="L120" s="70"/>
      <c r="M120" s="233"/>
      <c r="N120" s="45"/>
      <c r="O120" s="45"/>
      <c r="P120" s="45"/>
      <c r="Q120" s="45"/>
      <c r="R120" s="45"/>
      <c r="S120" s="45"/>
      <c r="T120" s="93"/>
      <c r="AT120" s="22" t="s">
        <v>154</v>
      </c>
      <c r="AU120" s="22" t="s">
        <v>80</v>
      </c>
    </row>
    <row r="121" s="1" customFormat="1" ht="25.5" customHeight="1">
      <c r="B121" s="44"/>
      <c r="C121" s="217" t="s">
        <v>227</v>
      </c>
      <c r="D121" s="217" t="s">
        <v>128</v>
      </c>
      <c r="E121" s="218" t="s">
        <v>753</v>
      </c>
      <c r="F121" s="219" t="s">
        <v>754</v>
      </c>
      <c r="G121" s="220" t="s">
        <v>169</v>
      </c>
      <c r="H121" s="221">
        <v>0.65000000000000002</v>
      </c>
      <c r="I121" s="222"/>
      <c r="J121" s="223">
        <f>ROUND(I121*H121,2)</f>
        <v>0</v>
      </c>
      <c r="K121" s="219" t="s">
        <v>132</v>
      </c>
      <c r="L121" s="70"/>
      <c r="M121" s="224" t="s">
        <v>21</v>
      </c>
      <c r="N121" s="225" t="s">
        <v>41</v>
      </c>
      <c r="O121" s="45"/>
      <c r="P121" s="226">
        <f>O121*H121</f>
        <v>0</v>
      </c>
      <c r="Q121" s="226">
        <v>0</v>
      </c>
      <c r="R121" s="226">
        <f>Q121*H121</f>
        <v>0</v>
      </c>
      <c r="S121" s="226">
        <v>0</v>
      </c>
      <c r="T121" s="227">
        <f>S121*H121</f>
        <v>0</v>
      </c>
      <c r="AR121" s="22" t="s">
        <v>193</v>
      </c>
      <c r="AT121" s="22" t="s">
        <v>128</v>
      </c>
      <c r="AU121" s="22" t="s">
        <v>80</v>
      </c>
      <c r="AY121" s="22" t="s">
        <v>127</v>
      </c>
      <c r="BE121" s="228">
        <f>IF(N121="základní",J121,0)</f>
        <v>0</v>
      </c>
      <c r="BF121" s="228">
        <f>IF(N121="snížená",J121,0)</f>
        <v>0</v>
      </c>
      <c r="BG121" s="228">
        <f>IF(N121="zákl. přenesená",J121,0)</f>
        <v>0</v>
      </c>
      <c r="BH121" s="228">
        <f>IF(N121="sníž. přenesená",J121,0)</f>
        <v>0</v>
      </c>
      <c r="BI121" s="228">
        <f>IF(N121="nulová",J121,0)</f>
        <v>0</v>
      </c>
      <c r="BJ121" s="22" t="s">
        <v>78</v>
      </c>
      <c r="BK121" s="228">
        <f>ROUND(I121*H121,2)</f>
        <v>0</v>
      </c>
      <c r="BL121" s="22" t="s">
        <v>193</v>
      </c>
      <c r="BM121" s="22" t="s">
        <v>755</v>
      </c>
    </row>
    <row r="122" s="1" customFormat="1" ht="38.25" customHeight="1">
      <c r="B122" s="44"/>
      <c r="C122" s="217" t="s">
        <v>231</v>
      </c>
      <c r="D122" s="217" t="s">
        <v>128</v>
      </c>
      <c r="E122" s="218" t="s">
        <v>756</v>
      </c>
      <c r="F122" s="219" t="s">
        <v>757</v>
      </c>
      <c r="G122" s="220" t="s">
        <v>169</v>
      </c>
      <c r="H122" s="221">
        <v>0.64700000000000002</v>
      </c>
      <c r="I122" s="222"/>
      <c r="J122" s="223">
        <f>ROUND(I122*H122,2)</f>
        <v>0</v>
      </c>
      <c r="K122" s="219" t="s">
        <v>132</v>
      </c>
      <c r="L122" s="70"/>
      <c r="M122" s="224" t="s">
        <v>21</v>
      </c>
      <c r="N122" s="225" t="s">
        <v>41</v>
      </c>
      <c r="O122" s="45"/>
      <c r="P122" s="226">
        <f>O122*H122</f>
        <v>0</v>
      </c>
      <c r="Q122" s="226">
        <v>0</v>
      </c>
      <c r="R122" s="226">
        <f>Q122*H122</f>
        <v>0</v>
      </c>
      <c r="S122" s="226">
        <v>0</v>
      </c>
      <c r="T122" s="227">
        <f>S122*H122</f>
        <v>0</v>
      </c>
      <c r="AR122" s="22" t="s">
        <v>193</v>
      </c>
      <c r="AT122" s="22" t="s">
        <v>128</v>
      </c>
      <c r="AU122" s="22" t="s">
        <v>80</v>
      </c>
      <c r="AY122" s="22" t="s">
        <v>127</v>
      </c>
      <c r="BE122" s="228">
        <f>IF(N122="základní",J122,0)</f>
        <v>0</v>
      </c>
      <c r="BF122" s="228">
        <f>IF(N122="snížená",J122,0)</f>
        <v>0</v>
      </c>
      <c r="BG122" s="228">
        <f>IF(N122="zákl. přenesená",J122,0)</f>
        <v>0</v>
      </c>
      <c r="BH122" s="228">
        <f>IF(N122="sníž. přenesená",J122,0)</f>
        <v>0</v>
      </c>
      <c r="BI122" s="228">
        <f>IF(N122="nulová",J122,0)</f>
        <v>0</v>
      </c>
      <c r="BJ122" s="22" t="s">
        <v>78</v>
      </c>
      <c r="BK122" s="228">
        <f>ROUND(I122*H122,2)</f>
        <v>0</v>
      </c>
      <c r="BL122" s="22" t="s">
        <v>193</v>
      </c>
      <c r="BM122" s="22" t="s">
        <v>758</v>
      </c>
    </row>
    <row r="123" s="1" customFormat="1">
      <c r="B123" s="44"/>
      <c r="C123" s="72"/>
      <c r="D123" s="231" t="s">
        <v>154</v>
      </c>
      <c r="E123" s="72"/>
      <c r="F123" s="232" t="s">
        <v>549</v>
      </c>
      <c r="G123" s="72"/>
      <c r="H123" s="72"/>
      <c r="I123" s="189"/>
      <c r="J123" s="72"/>
      <c r="K123" s="72"/>
      <c r="L123" s="70"/>
      <c r="M123" s="270"/>
      <c r="N123" s="267"/>
      <c r="O123" s="267"/>
      <c r="P123" s="267"/>
      <c r="Q123" s="267"/>
      <c r="R123" s="267"/>
      <c r="S123" s="267"/>
      <c r="T123" s="271"/>
      <c r="AT123" s="22" t="s">
        <v>154</v>
      </c>
      <c r="AU123" s="22" t="s">
        <v>80</v>
      </c>
    </row>
    <row r="124" s="1" customFormat="1" ht="6.96" customHeight="1">
      <c r="B124" s="65"/>
      <c r="C124" s="66"/>
      <c r="D124" s="66"/>
      <c r="E124" s="66"/>
      <c r="F124" s="66"/>
      <c r="G124" s="66"/>
      <c r="H124" s="66"/>
      <c r="I124" s="164"/>
      <c r="J124" s="66"/>
      <c r="K124" s="66"/>
      <c r="L124" s="70"/>
    </row>
  </sheetData>
  <sheetProtection sheet="1" autoFilter="0" formatColumns="0" formatRows="0" objects="1" scenarios="1" spinCount="100000" saltValue="olBAfAxU1YarM2T/f51EaHZxV2M63fwL4jlkXS2BN71pC+9z+cyQ2cHeaVizC9L7R0s/rFcseA5tmTegts+CtA==" hashValue="Ni/cOJmHBmHv1BGO2Fqew68yiGk4oeqUp8cSTl9AfJVbH4C+rXAVojaLhY0wJB6bY0wk0BM3TCKoHO4qdc4gtQ==" algorithmName="SHA-512" password="CC35"/>
  <autoFilter ref="C79:K123"/>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4"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35"/>
      <c r="C1" s="135"/>
      <c r="D1" s="136" t="s">
        <v>1</v>
      </c>
      <c r="E1" s="135"/>
      <c r="F1" s="137" t="s">
        <v>87</v>
      </c>
      <c r="G1" s="137" t="s">
        <v>88</v>
      </c>
      <c r="H1" s="137"/>
      <c r="I1" s="138"/>
      <c r="J1" s="137" t="s">
        <v>89</v>
      </c>
      <c r="K1" s="136" t="s">
        <v>90</v>
      </c>
      <c r="L1" s="137" t="s">
        <v>91</v>
      </c>
      <c r="M1" s="137"/>
      <c r="N1" s="137"/>
      <c r="O1" s="137"/>
      <c r="P1" s="137"/>
      <c r="Q1" s="137"/>
      <c r="R1" s="137"/>
      <c r="S1" s="137"/>
      <c r="T1" s="137"/>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c r="AT2" s="22" t="s">
        <v>86</v>
      </c>
    </row>
    <row r="3" ht="6.96" customHeight="1">
      <c r="B3" s="23"/>
      <c r="C3" s="24"/>
      <c r="D3" s="24"/>
      <c r="E3" s="24"/>
      <c r="F3" s="24"/>
      <c r="G3" s="24"/>
      <c r="H3" s="24"/>
      <c r="I3" s="139"/>
      <c r="J3" s="24"/>
      <c r="K3" s="25"/>
      <c r="AT3" s="22" t="s">
        <v>80</v>
      </c>
    </row>
    <row r="4" ht="36.96" customHeight="1">
      <c r="B4" s="26"/>
      <c r="C4" s="27"/>
      <c r="D4" s="28" t="s">
        <v>92</v>
      </c>
      <c r="E4" s="27"/>
      <c r="F4" s="27"/>
      <c r="G4" s="27"/>
      <c r="H4" s="27"/>
      <c r="I4" s="140"/>
      <c r="J4" s="27"/>
      <c r="K4" s="29"/>
      <c r="M4" s="30" t="s">
        <v>12</v>
      </c>
      <c r="AT4" s="22" t="s">
        <v>6</v>
      </c>
    </row>
    <row r="5" ht="6.96" customHeight="1">
      <c r="B5" s="26"/>
      <c r="C5" s="27"/>
      <c r="D5" s="27"/>
      <c r="E5" s="27"/>
      <c r="F5" s="27"/>
      <c r="G5" s="27"/>
      <c r="H5" s="27"/>
      <c r="I5" s="140"/>
      <c r="J5" s="27"/>
      <c r="K5" s="29"/>
    </row>
    <row r="6">
      <c r="B6" s="26"/>
      <c r="C6" s="27"/>
      <c r="D6" s="38" t="s">
        <v>18</v>
      </c>
      <c r="E6" s="27"/>
      <c r="F6" s="27"/>
      <c r="G6" s="27"/>
      <c r="H6" s="27"/>
      <c r="I6" s="140"/>
      <c r="J6" s="27"/>
      <c r="K6" s="29"/>
    </row>
    <row r="7" ht="16.5" customHeight="1">
      <c r="B7" s="26"/>
      <c r="C7" s="27"/>
      <c r="D7" s="27"/>
      <c r="E7" s="141" t="str">
        <f>'Rekapitulace stavby'!K6</f>
        <v>Rekonstrukce rozvodů TUV,SV a Kanalizace v budově C</v>
      </c>
      <c r="F7" s="38"/>
      <c r="G7" s="38"/>
      <c r="H7" s="38"/>
      <c r="I7" s="140"/>
      <c r="J7" s="27"/>
      <c r="K7" s="29"/>
    </row>
    <row r="8" s="1" customFormat="1">
      <c r="B8" s="44"/>
      <c r="C8" s="45"/>
      <c r="D8" s="38" t="s">
        <v>93</v>
      </c>
      <c r="E8" s="45"/>
      <c r="F8" s="45"/>
      <c r="G8" s="45"/>
      <c r="H8" s="45"/>
      <c r="I8" s="142"/>
      <c r="J8" s="45"/>
      <c r="K8" s="49"/>
    </row>
    <row r="9" s="1" customFormat="1" ht="36.96" customHeight="1">
      <c r="B9" s="44"/>
      <c r="C9" s="45"/>
      <c r="D9" s="45"/>
      <c r="E9" s="143" t="s">
        <v>759</v>
      </c>
      <c r="F9" s="45"/>
      <c r="G9" s="45"/>
      <c r="H9" s="45"/>
      <c r="I9" s="142"/>
      <c r="J9" s="45"/>
      <c r="K9" s="49"/>
    </row>
    <row r="10" s="1" customFormat="1">
      <c r="B10" s="44"/>
      <c r="C10" s="45"/>
      <c r="D10" s="45"/>
      <c r="E10" s="45"/>
      <c r="F10" s="45"/>
      <c r="G10" s="45"/>
      <c r="H10" s="45"/>
      <c r="I10" s="142"/>
      <c r="J10" s="45"/>
      <c r="K10" s="49"/>
    </row>
    <row r="11" s="1" customFormat="1" ht="14.4" customHeight="1">
      <c r="B11" s="44"/>
      <c r="C11" s="45"/>
      <c r="D11" s="38" t="s">
        <v>20</v>
      </c>
      <c r="E11" s="45"/>
      <c r="F11" s="33" t="s">
        <v>21</v>
      </c>
      <c r="G11" s="45"/>
      <c r="H11" s="45"/>
      <c r="I11" s="144" t="s">
        <v>22</v>
      </c>
      <c r="J11" s="33" t="s">
        <v>21</v>
      </c>
      <c r="K11" s="49"/>
    </row>
    <row r="12" s="1" customFormat="1" ht="14.4" customHeight="1">
      <c r="B12" s="44"/>
      <c r="C12" s="45"/>
      <c r="D12" s="38" t="s">
        <v>23</v>
      </c>
      <c r="E12" s="45"/>
      <c r="F12" s="33" t="s">
        <v>24</v>
      </c>
      <c r="G12" s="45"/>
      <c r="H12" s="45"/>
      <c r="I12" s="144" t="s">
        <v>25</v>
      </c>
      <c r="J12" s="145" t="str">
        <f>'Rekapitulace stavby'!AN8</f>
        <v>9. 11. 2018</v>
      </c>
      <c r="K12" s="49"/>
    </row>
    <row r="13" s="1" customFormat="1" ht="10.8" customHeight="1">
      <c r="B13" s="44"/>
      <c r="C13" s="45"/>
      <c r="D13" s="45"/>
      <c r="E13" s="45"/>
      <c r="F13" s="45"/>
      <c r="G13" s="45"/>
      <c r="H13" s="45"/>
      <c r="I13" s="142"/>
      <c r="J13" s="45"/>
      <c r="K13" s="49"/>
    </row>
    <row r="14" s="1" customFormat="1" ht="14.4" customHeight="1">
      <c r="B14" s="44"/>
      <c r="C14" s="45"/>
      <c r="D14" s="38" t="s">
        <v>27</v>
      </c>
      <c r="E14" s="45"/>
      <c r="F14" s="45"/>
      <c r="G14" s="45"/>
      <c r="H14" s="45"/>
      <c r="I14" s="144" t="s">
        <v>28</v>
      </c>
      <c r="J14" s="33" t="str">
        <f>IF('Rekapitulace stavby'!AN10="","",'Rekapitulace stavby'!AN10)</f>
        <v/>
      </c>
      <c r="K14" s="49"/>
    </row>
    <row r="15" s="1" customFormat="1" ht="18" customHeight="1">
      <c r="B15" s="44"/>
      <c r="C15" s="45"/>
      <c r="D15" s="45"/>
      <c r="E15" s="33" t="str">
        <f>IF('Rekapitulace stavby'!E11="","",'Rekapitulace stavby'!E11)</f>
        <v xml:space="preserve"> </v>
      </c>
      <c r="F15" s="45"/>
      <c r="G15" s="45"/>
      <c r="H15" s="45"/>
      <c r="I15" s="144" t="s">
        <v>29</v>
      </c>
      <c r="J15" s="33" t="str">
        <f>IF('Rekapitulace stavby'!AN11="","",'Rekapitulace stavby'!AN11)</f>
        <v/>
      </c>
      <c r="K15" s="49"/>
    </row>
    <row r="16" s="1" customFormat="1" ht="6.96" customHeight="1">
      <c r="B16" s="44"/>
      <c r="C16" s="45"/>
      <c r="D16" s="45"/>
      <c r="E16" s="45"/>
      <c r="F16" s="45"/>
      <c r="G16" s="45"/>
      <c r="H16" s="45"/>
      <c r="I16" s="142"/>
      <c r="J16" s="45"/>
      <c r="K16" s="49"/>
    </row>
    <row r="17" s="1" customFormat="1" ht="14.4" customHeight="1">
      <c r="B17" s="44"/>
      <c r="C17" s="45"/>
      <c r="D17" s="38" t="s">
        <v>30</v>
      </c>
      <c r="E17" s="45"/>
      <c r="F17" s="45"/>
      <c r="G17" s="45"/>
      <c r="H17" s="45"/>
      <c r="I17" s="144" t="s">
        <v>28</v>
      </c>
      <c r="J17" s="33" t="str">
        <f>IF('Rekapitulace stavby'!AN13="Vyplň údaj","",IF('Rekapitulace stavby'!AN13="","",'Rekapitulace stavby'!AN13))</f>
        <v/>
      </c>
      <c r="K17" s="49"/>
    </row>
    <row r="18" s="1" customFormat="1" ht="18" customHeight="1">
      <c r="B18" s="44"/>
      <c r="C18" s="45"/>
      <c r="D18" s="45"/>
      <c r="E18" s="33" t="str">
        <f>IF('Rekapitulace stavby'!E14="Vyplň údaj","",IF('Rekapitulace stavby'!E14="","",'Rekapitulace stavby'!E14))</f>
        <v/>
      </c>
      <c r="F18" s="45"/>
      <c r="G18" s="45"/>
      <c r="H18" s="45"/>
      <c r="I18" s="144" t="s">
        <v>29</v>
      </c>
      <c r="J18" s="33" t="str">
        <f>IF('Rekapitulace stavby'!AN14="Vyplň údaj","",IF('Rekapitulace stavby'!AN14="","",'Rekapitulace stavby'!AN14))</f>
        <v/>
      </c>
      <c r="K18" s="49"/>
    </row>
    <row r="19" s="1" customFormat="1" ht="6.96" customHeight="1">
      <c r="B19" s="44"/>
      <c r="C19" s="45"/>
      <c r="D19" s="45"/>
      <c r="E19" s="45"/>
      <c r="F19" s="45"/>
      <c r="G19" s="45"/>
      <c r="H19" s="45"/>
      <c r="I19" s="142"/>
      <c r="J19" s="45"/>
      <c r="K19" s="49"/>
    </row>
    <row r="20" s="1" customFormat="1" ht="14.4" customHeight="1">
      <c r="B20" s="44"/>
      <c r="C20" s="45"/>
      <c r="D20" s="38" t="s">
        <v>32</v>
      </c>
      <c r="E20" s="45"/>
      <c r="F20" s="45"/>
      <c r="G20" s="45"/>
      <c r="H20" s="45"/>
      <c r="I20" s="144" t="s">
        <v>28</v>
      </c>
      <c r="J20" s="33" t="str">
        <f>IF('Rekapitulace stavby'!AN16="","",'Rekapitulace stavby'!AN16)</f>
        <v/>
      </c>
      <c r="K20" s="49"/>
    </row>
    <row r="21" s="1" customFormat="1" ht="18" customHeight="1">
      <c r="B21" s="44"/>
      <c r="C21" s="45"/>
      <c r="D21" s="45"/>
      <c r="E21" s="33" t="str">
        <f>IF('Rekapitulace stavby'!E17="","",'Rekapitulace stavby'!E17)</f>
        <v xml:space="preserve"> </v>
      </c>
      <c r="F21" s="45"/>
      <c r="G21" s="45"/>
      <c r="H21" s="45"/>
      <c r="I21" s="144" t="s">
        <v>29</v>
      </c>
      <c r="J21" s="33" t="str">
        <f>IF('Rekapitulace stavby'!AN17="","",'Rekapitulace stavby'!AN17)</f>
        <v/>
      </c>
      <c r="K21" s="49"/>
    </row>
    <row r="22" s="1" customFormat="1" ht="6.96" customHeight="1">
      <c r="B22" s="44"/>
      <c r="C22" s="45"/>
      <c r="D22" s="45"/>
      <c r="E22" s="45"/>
      <c r="F22" s="45"/>
      <c r="G22" s="45"/>
      <c r="H22" s="45"/>
      <c r="I22" s="142"/>
      <c r="J22" s="45"/>
      <c r="K22" s="49"/>
    </row>
    <row r="23" s="1" customFormat="1" ht="14.4" customHeight="1">
      <c r="B23" s="44"/>
      <c r="C23" s="45"/>
      <c r="D23" s="38" t="s">
        <v>34</v>
      </c>
      <c r="E23" s="45"/>
      <c r="F23" s="45"/>
      <c r="G23" s="45"/>
      <c r="H23" s="45"/>
      <c r="I23" s="142"/>
      <c r="J23" s="45"/>
      <c r="K23" s="49"/>
    </row>
    <row r="24" s="6" customFormat="1" ht="16.5" customHeight="1">
      <c r="B24" s="146"/>
      <c r="C24" s="147"/>
      <c r="D24" s="147"/>
      <c r="E24" s="42" t="s">
        <v>21</v>
      </c>
      <c r="F24" s="42"/>
      <c r="G24" s="42"/>
      <c r="H24" s="42"/>
      <c r="I24" s="148"/>
      <c r="J24" s="147"/>
      <c r="K24" s="149"/>
    </row>
    <row r="25" s="1" customFormat="1" ht="6.96" customHeight="1">
      <c r="B25" s="44"/>
      <c r="C25" s="45"/>
      <c r="D25" s="45"/>
      <c r="E25" s="45"/>
      <c r="F25" s="45"/>
      <c r="G25" s="45"/>
      <c r="H25" s="45"/>
      <c r="I25" s="142"/>
      <c r="J25" s="45"/>
      <c r="K25" s="49"/>
    </row>
    <row r="26" s="1" customFormat="1" ht="6.96" customHeight="1">
      <c r="B26" s="44"/>
      <c r="C26" s="45"/>
      <c r="D26" s="104"/>
      <c r="E26" s="104"/>
      <c r="F26" s="104"/>
      <c r="G26" s="104"/>
      <c r="H26" s="104"/>
      <c r="I26" s="150"/>
      <c r="J26" s="104"/>
      <c r="K26" s="151"/>
    </row>
    <row r="27" s="1" customFormat="1" ht="25.44" customHeight="1">
      <c r="B27" s="44"/>
      <c r="C27" s="45"/>
      <c r="D27" s="152" t="s">
        <v>36</v>
      </c>
      <c r="E27" s="45"/>
      <c r="F27" s="45"/>
      <c r="G27" s="45"/>
      <c r="H27" s="45"/>
      <c r="I27" s="142"/>
      <c r="J27" s="153">
        <f>ROUND(J81,2)</f>
        <v>0</v>
      </c>
      <c r="K27" s="49"/>
    </row>
    <row r="28" s="1" customFormat="1" ht="6.96" customHeight="1">
      <c r="B28" s="44"/>
      <c r="C28" s="45"/>
      <c r="D28" s="104"/>
      <c r="E28" s="104"/>
      <c r="F28" s="104"/>
      <c r="G28" s="104"/>
      <c r="H28" s="104"/>
      <c r="I28" s="150"/>
      <c r="J28" s="104"/>
      <c r="K28" s="151"/>
    </row>
    <row r="29" s="1" customFormat="1" ht="14.4" customHeight="1">
      <c r="B29" s="44"/>
      <c r="C29" s="45"/>
      <c r="D29" s="45"/>
      <c r="E29" s="45"/>
      <c r="F29" s="50" t="s">
        <v>38</v>
      </c>
      <c r="G29" s="45"/>
      <c r="H29" s="45"/>
      <c r="I29" s="154" t="s">
        <v>37</v>
      </c>
      <c r="J29" s="50" t="s">
        <v>39</v>
      </c>
      <c r="K29" s="49"/>
    </row>
    <row r="30" s="1" customFormat="1" ht="14.4" customHeight="1">
      <c r="B30" s="44"/>
      <c r="C30" s="45"/>
      <c r="D30" s="53" t="s">
        <v>40</v>
      </c>
      <c r="E30" s="53" t="s">
        <v>41</v>
      </c>
      <c r="F30" s="155">
        <f>ROUND(SUM(BE81:BE123), 2)</f>
        <v>0</v>
      </c>
      <c r="G30" s="45"/>
      <c r="H30" s="45"/>
      <c r="I30" s="156">
        <v>0.20999999999999999</v>
      </c>
      <c r="J30" s="155">
        <f>ROUND(ROUND((SUM(BE81:BE123)), 2)*I30, 2)</f>
        <v>0</v>
      </c>
      <c r="K30" s="49"/>
    </row>
    <row r="31" s="1" customFormat="1" ht="14.4" customHeight="1">
      <c r="B31" s="44"/>
      <c r="C31" s="45"/>
      <c r="D31" s="45"/>
      <c r="E31" s="53" t="s">
        <v>42</v>
      </c>
      <c r="F31" s="155">
        <f>ROUND(SUM(BF81:BF123), 2)</f>
        <v>0</v>
      </c>
      <c r="G31" s="45"/>
      <c r="H31" s="45"/>
      <c r="I31" s="156">
        <v>0.14999999999999999</v>
      </c>
      <c r="J31" s="155">
        <f>ROUND(ROUND((SUM(BF81:BF123)), 2)*I31, 2)</f>
        <v>0</v>
      </c>
      <c r="K31" s="49"/>
    </row>
    <row r="32" hidden="1" s="1" customFormat="1" ht="14.4" customHeight="1">
      <c r="B32" s="44"/>
      <c r="C32" s="45"/>
      <c r="D32" s="45"/>
      <c r="E32" s="53" t="s">
        <v>43</v>
      </c>
      <c r="F32" s="155">
        <f>ROUND(SUM(BG81:BG123), 2)</f>
        <v>0</v>
      </c>
      <c r="G32" s="45"/>
      <c r="H32" s="45"/>
      <c r="I32" s="156">
        <v>0.20999999999999999</v>
      </c>
      <c r="J32" s="155">
        <v>0</v>
      </c>
      <c r="K32" s="49"/>
    </row>
    <row r="33" hidden="1" s="1" customFormat="1" ht="14.4" customHeight="1">
      <c r="B33" s="44"/>
      <c r="C33" s="45"/>
      <c r="D33" s="45"/>
      <c r="E33" s="53" t="s">
        <v>44</v>
      </c>
      <c r="F33" s="155">
        <f>ROUND(SUM(BH81:BH123), 2)</f>
        <v>0</v>
      </c>
      <c r="G33" s="45"/>
      <c r="H33" s="45"/>
      <c r="I33" s="156">
        <v>0.14999999999999999</v>
      </c>
      <c r="J33" s="155">
        <v>0</v>
      </c>
      <c r="K33" s="49"/>
    </row>
    <row r="34" hidden="1" s="1" customFormat="1" ht="14.4" customHeight="1">
      <c r="B34" s="44"/>
      <c r="C34" s="45"/>
      <c r="D34" s="45"/>
      <c r="E34" s="53" t="s">
        <v>45</v>
      </c>
      <c r="F34" s="155">
        <f>ROUND(SUM(BI81:BI123), 2)</f>
        <v>0</v>
      </c>
      <c r="G34" s="45"/>
      <c r="H34" s="45"/>
      <c r="I34" s="156">
        <v>0</v>
      </c>
      <c r="J34" s="155">
        <v>0</v>
      </c>
      <c r="K34" s="49"/>
    </row>
    <row r="35" s="1" customFormat="1" ht="6.96" customHeight="1">
      <c r="B35" s="44"/>
      <c r="C35" s="45"/>
      <c r="D35" s="45"/>
      <c r="E35" s="45"/>
      <c r="F35" s="45"/>
      <c r="G35" s="45"/>
      <c r="H35" s="45"/>
      <c r="I35" s="142"/>
      <c r="J35" s="45"/>
      <c r="K35" s="49"/>
    </row>
    <row r="36" s="1" customFormat="1" ht="25.44" customHeight="1">
      <c r="B36" s="44"/>
      <c r="C36" s="157"/>
      <c r="D36" s="158" t="s">
        <v>46</v>
      </c>
      <c r="E36" s="96"/>
      <c r="F36" s="96"/>
      <c r="G36" s="159" t="s">
        <v>47</v>
      </c>
      <c r="H36" s="160" t="s">
        <v>48</v>
      </c>
      <c r="I36" s="161"/>
      <c r="J36" s="162">
        <f>SUM(J27:J34)</f>
        <v>0</v>
      </c>
      <c r="K36" s="163"/>
    </row>
    <row r="37" s="1" customFormat="1" ht="14.4" customHeight="1">
      <c r="B37" s="65"/>
      <c r="C37" s="66"/>
      <c r="D37" s="66"/>
      <c r="E37" s="66"/>
      <c r="F37" s="66"/>
      <c r="G37" s="66"/>
      <c r="H37" s="66"/>
      <c r="I37" s="164"/>
      <c r="J37" s="66"/>
      <c r="K37" s="67"/>
    </row>
    <row r="41" s="1" customFormat="1" ht="6.96" customHeight="1">
      <c r="B41" s="165"/>
      <c r="C41" s="166"/>
      <c r="D41" s="166"/>
      <c r="E41" s="166"/>
      <c r="F41" s="166"/>
      <c r="G41" s="166"/>
      <c r="H41" s="166"/>
      <c r="I41" s="167"/>
      <c r="J41" s="166"/>
      <c r="K41" s="168"/>
    </row>
    <row r="42" s="1" customFormat="1" ht="36.96" customHeight="1">
      <c r="B42" s="44"/>
      <c r="C42" s="28" t="s">
        <v>95</v>
      </c>
      <c r="D42" s="45"/>
      <c r="E42" s="45"/>
      <c r="F42" s="45"/>
      <c r="G42" s="45"/>
      <c r="H42" s="45"/>
      <c r="I42" s="142"/>
      <c r="J42" s="45"/>
      <c r="K42" s="49"/>
    </row>
    <row r="43" s="1" customFormat="1" ht="6.96" customHeight="1">
      <c r="B43" s="44"/>
      <c r="C43" s="45"/>
      <c r="D43" s="45"/>
      <c r="E43" s="45"/>
      <c r="F43" s="45"/>
      <c r="G43" s="45"/>
      <c r="H43" s="45"/>
      <c r="I43" s="142"/>
      <c r="J43" s="45"/>
      <c r="K43" s="49"/>
    </row>
    <row r="44" s="1" customFormat="1" ht="14.4" customHeight="1">
      <c r="B44" s="44"/>
      <c r="C44" s="38" t="s">
        <v>18</v>
      </c>
      <c r="D44" s="45"/>
      <c r="E44" s="45"/>
      <c r="F44" s="45"/>
      <c r="G44" s="45"/>
      <c r="H44" s="45"/>
      <c r="I44" s="142"/>
      <c r="J44" s="45"/>
      <c r="K44" s="49"/>
    </row>
    <row r="45" s="1" customFormat="1" ht="16.5" customHeight="1">
      <c r="B45" s="44"/>
      <c r="C45" s="45"/>
      <c r="D45" s="45"/>
      <c r="E45" s="141" t="str">
        <f>E7</f>
        <v>Rekonstrukce rozvodů TUV,SV a Kanalizace v budově C</v>
      </c>
      <c r="F45" s="38"/>
      <c r="G45" s="38"/>
      <c r="H45" s="38"/>
      <c r="I45" s="142"/>
      <c r="J45" s="45"/>
      <c r="K45" s="49"/>
    </row>
    <row r="46" s="1" customFormat="1" ht="14.4" customHeight="1">
      <c r="B46" s="44"/>
      <c r="C46" s="38" t="s">
        <v>93</v>
      </c>
      <c r="D46" s="45"/>
      <c r="E46" s="45"/>
      <c r="F46" s="45"/>
      <c r="G46" s="45"/>
      <c r="H46" s="45"/>
      <c r="I46" s="142"/>
      <c r="J46" s="45"/>
      <c r="K46" s="49"/>
    </row>
    <row r="47" s="1" customFormat="1" ht="17.25" customHeight="1">
      <c r="B47" s="44"/>
      <c r="C47" s="45"/>
      <c r="D47" s="45"/>
      <c r="E47" s="143" t="str">
        <f>E9</f>
        <v xml:space="preserve">D.1.4.K - Přívod teplé vody a cirkulace v kanále </v>
      </c>
      <c r="F47" s="45"/>
      <c r="G47" s="45"/>
      <c r="H47" s="45"/>
      <c r="I47" s="142"/>
      <c r="J47" s="45"/>
      <c r="K47" s="49"/>
    </row>
    <row r="48" s="1" customFormat="1" ht="6.96" customHeight="1">
      <c r="B48" s="44"/>
      <c r="C48" s="45"/>
      <c r="D48" s="45"/>
      <c r="E48" s="45"/>
      <c r="F48" s="45"/>
      <c r="G48" s="45"/>
      <c r="H48" s="45"/>
      <c r="I48" s="142"/>
      <c r="J48" s="45"/>
      <c r="K48" s="49"/>
    </row>
    <row r="49" s="1" customFormat="1" ht="18" customHeight="1">
      <c r="B49" s="44"/>
      <c r="C49" s="38" t="s">
        <v>23</v>
      </c>
      <c r="D49" s="45"/>
      <c r="E49" s="45"/>
      <c r="F49" s="33" t="str">
        <f>F12</f>
        <v xml:space="preserve"> </v>
      </c>
      <c r="G49" s="45"/>
      <c r="H49" s="45"/>
      <c r="I49" s="144" t="s">
        <v>25</v>
      </c>
      <c r="J49" s="145" t="str">
        <f>IF(J12="","",J12)</f>
        <v>9. 11. 2018</v>
      </c>
      <c r="K49" s="49"/>
    </row>
    <row r="50" s="1" customFormat="1" ht="6.96" customHeight="1">
      <c r="B50" s="44"/>
      <c r="C50" s="45"/>
      <c r="D50" s="45"/>
      <c r="E50" s="45"/>
      <c r="F50" s="45"/>
      <c r="G50" s="45"/>
      <c r="H50" s="45"/>
      <c r="I50" s="142"/>
      <c r="J50" s="45"/>
      <c r="K50" s="49"/>
    </row>
    <row r="51" s="1" customFormat="1">
      <c r="B51" s="44"/>
      <c r="C51" s="38" t="s">
        <v>27</v>
      </c>
      <c r="D51" s="45"/>
      <c r="E51" s="45"/>
      <c r="F51" s="33" t="str">
        <f>E15</f>
        <v xml:space="preserve"> </v>
      </c>
      <c r="G51" s="45"/>
      <c r="H51" s="45"/>
      <c r="I51" s="144" t="s">
        <v>32</v>
      </c>
      <c r="J51" s="42" t="str">
        <f>E21</f>
        <v xml:space="preserve"> </v>
      </c>
      <c r="K51" s="49"/>
    </row>
    <row r="52" s="1" customFormat="1" ht="14.4" customHeight="1">
      <c r="B52" s="44"/>
      <c r="C52" s="38" t="s">
        <v>30</v>
      </c>
      <c r="D52" s="45"/>
      <c r="E52" s="45"/>
      <c r="F52" s="33" t="str">
        <f>IF(E18="","",E18)</f>
        <v/>
      </c>
      <c r="G52" s="45"/>
      <c r="H52" s="45"/>
      <c r="I52" s="142"/>
      <c r="J52" s="169"/>
      <c r="K52" s="49"/>
    </row>
    <row r="53" s="1" customFormat="1" ht="10.32" customHeight="1">
      <c r="B53" s="44"/>
      <c r="C53" s="45"/>
      <c r="D53" s="45"/>
      <c r="E53" s="45"/>
      <c r="F53" s="45"/>
      <c r="G53" s="45"/>
      <c r="H53" s="45"/>
      <c r="I53" s="142"/>
      <c r="J53" s="45"/>
      <c r="K53" s="49"/>
    </row>
    <row r="54" s="1" customFormat="1" ht="29.28" customHeight="1">
      <c r="B54" s="44"/>
      <c r="C54" s="170" t="s">
        <v>96</v>
      </c>
      <c r="D54" s="157"/>
      <c r="E54" s="157"/>
      <c r="F54" s="157"/>
      <c r="G54" s="157"/>
      <c r="H54" s="157"/>
      <c r="I54" s="171"/>
      <c r="J54" s="172" t="s">
        <v>97</v>
      </c>
      <c r="K54" s="173"/>
    </row>
    <row r="55" s="1" customFormat="1" ht="10.32" customHeight="1">
      <c r="B55" s="44"/>
      <c r="C55" s="45"/>
      <c r="D55" s="45"/>
      <c r="E55" s="45"/>
      <c r="F55" s="45"/>
      <c r="G55" s="45"/>
      <c r="H55" s="45"/>
      <c r="I55" s="142"/>
      <c r="J55" s="45"/>
      <c r="K55" s="49"/>
    </row>
    <row r="56" s="1" customFormat="1" ht="29.28" customHeight="1">
      <c r="B56" s="44"/>
      <c r="C56" s="174" t="s">
        <v>98</v>
      </c>
      <c r="D56" s="45"/>
      <c r="E56" s="45"/>
      <c r="F56" s="45"/>
      <c r="G56" s="45"/>
      <c r="H56" s="45"/>
      <c r="I56" s="142"/>
      <c r="J56" s="153">
        <f>J81</f>
        <v>0</v>
      </c>
      <c r="K56" s="49"/>
      <c r="AU56" s="22" t="s">
        <v>99</v>
      </c>
    </row>
    <row r="57" s="7" customFormat="1" ht="24.96" customHeight="1">
      <c r="B57" s="175"/>
      <c r="C57" s="176"/>
      <c r="D57" s="177" t="s">
        <v>101</v>
      </c>
      <c r="E57" s="178"/>
      <c r="F57" s="178"/>
      <c r="G57" s="178"/>
      <c r="H57" s="178"/>
      <c r="I57" s="179"/>
      <c r="J57" s="180">
        <f>J82</f>
        <v>0</v>
      </c>
      <c r="K57" s="181"/>
    </row>
    <row r="58" s="8" customFormat="1" ht="19.92" customHeight="1">
      <c r="B58" s="182"/>
      <c r="C58" s="183"/>
      <c r="D58" s="184" t="s">
        <v>103</v>
      </c>
      <c r="E58" s="185"/>
      <c r="F58" s="185"/>
      <c r="G58" s="185"/>
      <c r="H58" s="185"/>
      <c r="I58" s="186"/>
      <c r="J58" s="187">
        <f>J83</f>
        <v>0</v>
      </c>
      <c r="K58" s="188"/>
    </row>
    <row r="59" s="7" customFormat="1" ht="24.96" customHeight="1">
      <c r="B59" s="175"/>
      <c r="C59" s="176"/>
      <c r="D59" s="177" t="s">
        <v>104</v>
      </c>
      <c r="E59" s="178"/>
      <c r="F59" s="178"/>
      <c r="G59" s="178"/>
      <c r="H59" s="178"/>
      <c r="I59" s="179"/>
      <c r="J59" s="180">
        <f>J91</f>
        <v>0</v>
      </c>
      <c r="K59" s="181"/>
    </row>
    <row r="60" s="8" customFormat="1" ht="19.92" customHeight="1">
      <c r="B60" s="182"/>
      <c r="C60" s="183"/>
      <c r="D60" s="184" t="s">
        <v>105</v>
      </c>
      <c r="E60" s="185"/>
      <c r="F60" s="185"/>
      <c r="G60" s="185"/>
      <c r="H60" s="185"/>
      <c r="I60" s="186"/>
      <c r="J60" s="187">
        <f>J92</f>
        <v>0</v>
      </c>
      <c r="K60" s="188"/>
    </row>
    <row r="61" s="8" customFormat="1" ht="19.92" customHeight="1">
      <c r="B61" s="182"/>
      <c r="C61" s="183"/>
      <c r="D61" s="184" t="s">
        <v>107</v>
      </c>
      <c r="E61" s="185"/>
      <c r="F61" s="185"/>
      <c r="G61" s="185"/>
      <c r="H61" s="185"/>
      <c r="I61" s="186"/>
      <c r="J61" s="187">
        <f>J99</f>
        <v>0</v>
      </c>
      <c r="K61" s="188"/>
    </row>
    <row r="62" s="1" customFormat="1" ht="21.84" customHeight="1">
      <c r="B62" s="44"/>
      <c r="C62" s="45"/>
      <c r="D62" s="45"/>
      <c r="E62" s="45"/>
      <c r="F62" s="45"/>
      <c r="G62" s="45"/>
      <c r="H62" s="45"/>
      <c r="I62" s="142"/>
      <c r="J62" s="45"/>
      <c r="K62" s="49"/>
    </row>
    <row r="63" s="1" customFormat="1" ht="6.96" customHeight="1">
      <c r="B63" s="65"/>
      <c r="C63" s="66"/>
      <c r="D63" s="66"/>
      <c r="E63" s="66"/>
      <c r="F63" s="66"/>
      <c r="G63" s="66"/>
      <c r="H63" s="66"/>
      <c r="I63" s="164"/>
      <c r="J63" s="66"/>
      <c r="K63" s="67"/>
    </row>
    <row r="67" s="1" customFormat="1" ht="6.96" customHeight="1">
      <c r="B67" s="68"/>
      <c r="C67" s="69"/>
      <c r="D67" s="69"/>
      <c r="E67" s="69"/>
      <c r="F67" s="69"/>
      <c r="G67" s="69"/>
      <c r="H67" s="69"/>
      <c r="I67" s="167"/>
      <c r="J67" s="69"/>
      <c r="K67" s="69"/>
      <c r="L67" s="70"/>
    </row>
    <row r="68" s="1" customFormat="1" ht="36.96" customHeight="1">
      <c r="B68" s="44"/>
      <c r="C68" s="71" t="s">
        <v>111</v>
      </c>
      <c r="D68" s="72"/>
      <c r="E68" s="72"/>
      <c r="F68" s="72"/>
      <c r="G68" s="72"/>
      <c r="H68" s="72"/>
      <c r="I68" s="189"/>
      <c r="J68" s="72"/>
      <c r="K68" s="72"/>
      <c r="L68" s="70"/>
    </row>
    <row r="69" s="1" customFormat="1" ht="6.96" customHeight="1">
      <c r="B69" s="44"/>
      <c r="C69" s="72"/>
      <c r="D69" s="72"/>
      <c r="E69" s="72"/>
      <c r="F69" s="72"/>
      <c r="G69" s="72"/>
      <c r="H69" s="72"/>
      <c r="I69" s="189"/>
      <c r="J69" s="72"/>
      <c r="K69" s="72"/>
      <c r="L69" s="70"/>
    </row>
    <row r="70" s="1" customFormat="1" ht="14.4" customHeight="1">
      <c r="B70" s="44"/>
      <c r="C70" s="74" t="s">
        <v>18</v>
      </c>
      <c r="D70" s="72"/>
      <c r="E70" s="72"/>
      <c r="F70" s="72"/>
      <c r="G70" s="72"/>
      <c r="H70" s="72"/>
      <c r="I70" s="189"/>
      <c r="J70" s="72"/>
      <c r="K70" s="72"/>
      <c r="L70" s="70"/>
    </row>
    <row r="71" s="1" customFormat="1" ht="16.5" customHeight="1">
      <c r="B71" s="44"/>
      <c r="C71" s="72"/>
      <c r="D71" s="72"/>
      <c r="E71" s="190" t="str">
        <f>E7</f>
        <v>Rekonstrukce rozvodů TUV,SV a Kanalizace v budově C</v>
      </c>
      <c r="F71" s="74"/>
      <c r="G71" s="74"/>
      <c r="H71" s="74"/>
      <c r="I71" s="189"/>
      <c r="J71" s="72"/>
      <c r="K71" s="72"/>
      <c r="L71" s="70"/>
    </row>
    <row r="72" s="1" customFormat="1" ht="14.4" customHeight="1">
      <c r="B72" s="44"/>
      <c r="C72" s="74" t="s">
        <v>93</v>
      </c>
      <c r="D72" s="72"/>
      <c r="E72" s="72"/>
      <c r="F72" s="72"/>
      <c r="G72" s="72"/>
      <c r="H72" s="72"/>
      <c r="I72" s="189"/>
      <c r="J72" s="72"/>
      <c r="K72" s="72"/>
      <c r="L72" s="70"/>
    </row>
    <row r="73" s="1" customFormat="1" ht="17.25" customHeight="1">
      <c r="B73" s="44"/>
      <c r="C73" s="72"/>
      <c r="D73" s="72"/>
      <c r="E73" s="80" t="str">
        <f>E9</f>
        <v xml:space="preserve">D.1.4.K - Přívod teplé vody a cirkulace v kanále </v>
      </c>
      <c r="F73" s="72"/>
      <c r="G73" s="72"/>
      <c r="H73" s="72"/>
      <c r="I73" s="189"/>
      <c r="J73" s="72"/>
      <c r="K73" s="72"/>
      <c r="L73" s="70"/>
    </row>
    <row r="74" s="1" customFormat="1" ht="6.96" customHeight="1">
      <c r="B74" s="44"/>
      <c r="C74" s="72"/>
      <c r="D74" s="72"/>
      <c r="E74" s="72"/>
      <c r="F74" s="72"/>
      <c r="G74" s="72"/>
      <c r="H74" s="72"/>
      <c r="I74" s="189"/>
      <c r="J74" s="72"/>
      <c r="K74" s="72"/>
      <c r="L74" s="70"/>
    </row>
    <row r="75" s="1" customFormat="1" ht="18" customHeight="1">
      <c r="B75" s="44"/>
      <c r="C75" s="74" t="s">
        <v>23</v>
      </c>
      <c r="D75" s="72"/>
      <c r="E75" s="72"/>
      <c r="F75" s="191" t="str">
        <f>F12</f>
        <v xml:space="preserve"> </v>
      </c>
      <c r="G75" s="72"/>
      <c r="H75" s="72"/>
      <c r="I75" s="192" t="s">
        <v>25</v>
      </c>
      <c r="J75" s="83" t="str">
        <f>IF(J12="","",J12)</f>
        <v>9. 11. 2018</v>
      </c>
      <c r="K75" s="72"/>
      <c r="L75" s="70"/>
    </row>
    <row r="76" s="1" customFormat="1" ht="6.96" customHeight="1">
      <c r="B76" s="44"/>
      <c r="C76" s="72"/>
      <c r="D76" s="72"/>
      <c r="E76" s="72"/>
      <c r="F76" s="72"/>
      <c r="G76" s="72"/>
      <c r="H76" s="72"/>
      <c r="I76" s="189"/>
      <c r="J76" s="72"/>
      <c r="K76" s="72"/>
      <c r="L76" s="70"/>
    </row>
    <row r="77" s="1" customFormat="1">
      <c r="B77" s="44"/>
      <c r="C77" s="74" t="s">
        <v>27</v>
      </c>
      <c r="D77" s="72"/>
      <c r="E77" s="72"/>
      <c r="F77" s="191" t="str">
        <f>E15</f>
        <v xml:space="preserve"> </v>
      </c>
      <c r="G77" s="72"/>
      <c r="H77" s="72"/>
      <c r="I77" s="192" t="s">
        <v>32</v>
      </c>
      <c r="J77" s="191" t="str">
        <f>E21</f>
        <v xml:space="preserve"> </v>
      </c>
      <c r="K77" s="72"/>
      <c r="L77" s="70"/>
    </row>
    <row r="78" s="1" customFormat="1" ht="14.4" customHeight="1">
      <c r="B78" s="44"/>
      <c r="C78" s="74" t="s">
        <v>30</v>
      </c>
      <c r="D78" s="72"/>
      <c r="E78" s="72"/>
      <c r="F78" s="191" t="str">
        <f>IF(E18="","",E18)</f>
        <v/>
      </c>
      <c r="G78" s="72"/>
      <c r="H78" s="72"/>
      <c r="I78" s="189"/>
      <c r="J78" s="72"/>
      <c r="K78" s="72"/>
      <c r="L78" s="70"/>
    </row>
    <row r="79" s="1" customFormat="1" ht="10.32" customHeight="1">
      <c r="B79" s="44"/>
      <c r="C79" s="72"/>
      <c r="D79" s="72"/>
      <c r="E79" s="72"/>
      <c r="F79" s="72"/>
      <c r="G79" s="72"/>
      <c r="H79" s="72"/>
      <c r="I79" s="189"/>
      <c r="J79" s="72"/>
      <c r="K79" s="72"/>
      <c r="L79" s="70"/>
    </row>
    <row r="80" s="9" customFormat="1" ht="29.28" customHeight="1">
      <c r="B80" s="193"/>
      <c r="C80" s="194" t="s">
        <v>112</v>
      </c>
      <c r="D80" s="195" t="s">
        <v>55</v>
      </c>
      <c r="E80" s="195" t="s">
        <v>51</v>
      </c>
      <c r="F80" s="195" t="s">
        <v>113</v>
      </c>
      <c r="G80" s="195" t="s">
        <v>114</v>
      </c>
      <c r="H80" s="195" t="s">
        <v>115</v>
      </c>
      <c r="I80" s="196" t="s">
        <v>116</v>
      </c>
      <c r="J80" s="195" t="s">
        <v>97</v>
      </c>
      <c r="K80" s="197" t="s">
        <v>117</v>
      </c>
      <c r="L80" s="198"/>
      <c r="M80" s="100" t="s">
        <v>118</v>
      </c>
      <c r="N80" s="101" t="s">
        <v>40</v>
      </c>
      <c r="O80" s="101" t="s">
        <v>119</v>
      </c>
      <c r="P80" s="101" t="s">
        <v>120</v>
      </c>
      <c r="Q80" s="101" t="s">
        <v>121</v>
      </c>
      <c r="R80" s="101" t="s">
        <v>122</v>
      </c>
      <c r="S80" s="101" t="s">
        <v>123</v>
      </c>
      <c r="T80" s="102" t="s">
        <v>124</v>
      </c>
    </row>
    <row r="81" s="1" customFormat="1" ht="29.28" customHeight="1">
      <c r="B81" s="44"/>
      <c r="C81" s="106" t="s">
        <v>98</v>
      </c>
      <c r="D81" s="72"/>
      <c r="E81" s="72"/>
      <c r="F81" s="72"/>
      <c r="G81" s="72"/>
      <c r="H81" s="72"/>
      <c r="I81" s="189"/>
      <c r="J81" s="199">
        <f>BK81</f>
        <v>0</v>
      </c>
      <c r="K81" s="72"/>
      <c r="L81" s="70"/>
      <c r="M81" s="103"/>
      <c r="N81" s="104"/>
      <c r="O81" s="104"/>
      <c r="P81" s="200">
        <f>P82+P91</f>
        <v>0</v>
      </c>
      <c r="Q81" s="104"/>
      <c r="R81" s="200">
        <f>R82+R91</f>
        <v>0.56583000000000006</v>
      </c>
      <c r="S81" s="104"/>
      <c r="T81" s="201">
        <f>T82+T91</f>
        <v>0.55610000000000004</v>
      </c>
      <c r="AT81" s="22" t="s">
        <v>69</v>
      </c>
      <c r="AU81" s="22" t="s">
        <v>99</v>
      </c>
      <c r="BK81" s="202">
        <f>BK82+BK91</f>
        <v>0</v>
      </c>
    </row>
    <row r="82" s="10" customFormat="1" ht="37.44001" customHeight="1">
      <c r="B82" s="203"/>
      <c r="C82" s="204"/>
      <c r="D82" s="205" t="s">
        <v>69</v>
      </c>
      <c r="E82" s="206" t="s">
        <v>145</v>
      </c>
      <c r="F82" s="206" t="s">
        <v>146</v>
      </c>
      <c r="G82" s="204"/>
      <c r="H82" s="204"/>
      <c r="I82" s="207"/>
      <c r="J82" s="208">
        <f>BK82</f>
        <v>0</v>
      </c>
      <c r="K82" s="204"/>
      <c r="L82" s="209"/>
      <c r="M82" s="210"/>
      <c r="N82" s="211"/>
      <c r="O82" s="211"/>
      <c r="P82" s="212">
        <f>P83</f>
        <v>0</v>
      </c>
      <c r="Q82" s="211"/>
      <c r="R82" s="212">
        <f>R83</f>
        <v>0</v>
      </c>
      <c r="S82" s="211"/>
      <c r="T82" s="213">
        <f>T83</f>
        <v>0</v>
      </c>
      <c r="AR82" s="214" t="s">
        <v>78</v>
      </c>
      <c r="AT82" s="215" t="s">
        <v>69</v>
      </c>
      <c r="AU82" s="215" t="s">
        <v>70</v>
      </c>
      <c r="AY82" s="214" t="s">
        <v>127</v>
      </c>
      <c r="BK82" s="216">
        <f>BK83</f>
        <v>0</v>
      </c>
    </row>
    <row r="83" s="10" customFormat="1" ht="19.92" customHeight="1">
      <c r="B83" s="203"/>
      <c r="C83" s="204"/>
      <c r="D83" s="205" t="s">
        <v>69</v>
      </c>
      <c r="E83" s="229" t="s">
        <v>164</v>
      </c>
      <c r="F83" s="229" t="s">
        <v>165</v>
      </c>
      <c r="G83" s="204"/>
      <c r="H83" s="204"/>
      <c r="I83" s="207"/>
      <c r="J83" s="230">
        <f>BK83</f>
        <v>0</v>
      </c>
      <c r="K83" s="204"/>
      <c r="L83" s="209"/>
      <c r="M83" s="210"/>
      <c r="N83" s="211"/>
      <c r="O83" s="211"/>
      <c r="P83" s="212">
        <f>SUM(P84:P90)</f>
        <v>0</v>
      </c>
      <c r="Q83" s="211"/>
      <c r="R83" s="212">
        <f>SUM(R84:R90)</f>
        <v>0</v>
      </c>
      <c r="S83" s="211"/>
      <c r="T83" s="213">
        <f>SUM(T84:T90)</f>
        <v>0</v>
      </c>
      <c r="AR83" s="214" t="s">
        <v>78</v>
      </c>
      <c r="AT83" s="215" t="s">
        <v>69</v>
      </c>
      <c r="AU83" s="215" t="s">
        <v>78</v>
      </c>
      <c r="AY83" s="214" t="s">
        <v>127</v>
      </c>
      <c r="BK83" s="216">
        <f>SUM(BK84:BK90)</f>
        <v>0</v>
      </c>
    </row>
    <row r="84" s="1" customFormat="1" ht="38.25" customHeight="1">
      <c r="B84" s="44"/>
      <c r="C84" s="217" t="s">
        <v>78</v>
      </c>
      <c r="D84" s="217" t="s">
        <v>128</v>
      </c>
      <c r="E84" s="218" t="s">
        <v>167</v>
      </c>
      <c r="F84" s="219" t="s">
        <v>168</v>
      </c>
      <c r="G84" s="220" t="s">
        <v>169</v>
      </c>
      <c r="H84" s="221">
        <v>0.55600000000000005</v>
      </c>
      <c r="I84" s="222"/>
      <c r="J84" s="223">
        <f>ROUND(I84*H84,2)</f>
        <v>0</v>
      </c>
      <c r="K84" s="219" t="s">
        <v>132</v>
      </c>
      <c r="L84" s="70"/>
      <c r="M84" s="224" t="s">
        <v>21</v>
      </c>
      <c r="N84" s="225" t="s">
        <v>41</v>
      </c>
      <c r="O84" s="45"/>
      <c r="P84" s="226">
        <f>O84*H84</f>
        <v>0</v>
      </c>
      <c r="Q84" s="226">
        <v>0</v>
      </c>
      <c r="R84" s="226">
        <f>Q84*H84</f>
        <v>0</v>
      </c>
      <c r="S84" s="226">
        <v>0</v>
      </c>
      <c r="T84" s="227">
        <f>S84*H84</f>
        <v>0</v>
      </c>
      <c r="AR84" s="22" t="s">
        <v>133</v>
      </c>
      <c r="AT84" s="22" t="s">
        <v>128</v>
      </c>
      <c r="AU84" s="22" t="s">
        <v>80</v>
      </c>
      <c r="AY84" s="22" t="s">
        <v>127</v>
      </c>
      <c r="BE84" s="228">
        <f>IF(N84="základní",J84,0)</f>
        <v>0</v>
      </c>
      <c r="BF84" s="228">
        <f>IF(N84="snížená",J84,0)</f>
        <v>0</v>
      </c>
      <c r="BG84" s="228">
        <f>IF(N84="zákl. přenesená",J84,0)</f>
        <v>0</v>
      </c>
      <c r="BH84" s="228">
        <f>IF(N84="sníž. přenesená",J84,0)</f>
        <v>0</v>
      </c>
      <c r="BI84" s="228">
        <f>IF(N84="nulová",J84,0)</f>
        <v>0</v>
      </c>
      <c r="BJ84" s="22" t="s">
        <v>78</v>
      </c>
      <c r="BK84" s="228">
        <f>ROUND(I84*H84,2)</f>
        <v>0</v>
      </c>
      <c r="BL84" s="22" t="s">
        <v>133</v>
      </c>
      <c r="BM84" s="22" t="s">
        <v>760</v>
      </c>
    </row>
    <row r="85" s="1" customFormat="1">
      <c r="B85" s="44"/>
      <c r="C85" s="72"/>
      <c r="D85" s="231" t="s">
        <v>154</v>
      </c>
      <c r="E85" s="72"/>
      <c r="F85" s="232" t="s">
        <v>171</v>
      </c>
      <c r="G85" s="72"/>
      <c r="H85" s="72"/>
      <c r="I85" s="189"/>
      <c r="J85" s="72"/>
      <c r="K85" s="72"/>
      <c r="L85" s="70"/>
      <c r="M85" s="233"/>
      <c r="N85" s="45"/>
      <c r="O85" s="45"/>
      <c r="P85" s="45"/>
      <c r="Q85" s="45"/>
      <c r="R85" s="45"/>
      <c r="S85" s="45"/>
      <c r="T85" s="93"/>
      <c r="AT85" s="22" t="s">
        <v>154</v>
      </c>
      <c r="AU85" s="22" t="s">
        <v>80</v>
      </c>
    </row>
    <row r="86" s="1" customFormat="1" ht="25.5" customHeight="1">
      <c r="B86" s="44"/>
      <c r="C86" s="217" t="s">
        <v>80</v>
      </c>
      <c r="D86" s="217" t="s">
        <v>128</v>
      </c>
      <c r="E86" s="218" t="s">
        <v>173</v>
      </c>
      <c r="F86" s="219" t="s">
        <v>174</v>
      </c>
      <c r="G86" s="220" t="s">
        <v>169</v>
      </c>
      <c r="H86" s="221">
        <v>0.55600000000000005</v>
      </c>
      <c r="I86" s="222"/>
      <c r="J86" s="223">
        <f>ROUND(I86*H86,2)</f>
        <v>0</v>
      </c>
      <c r="K86" s="219" t="s">
        <v>132</v>
      </c>
      <c r="L86" s="70"/>
      <c r="M86" s="224" t="s">
        <v>21</v>
      </c>
      <c r="N86" s="225" t="s">
        <v>41</v>
      </c>
      <c r="O86" s="45"/>
      <c r="P86" s="226">
        <f>O86*H86</f>
        <v>0</v>
      </c>
      <c r="Q86" s="226">
        <v>0</v>
      </c>
      <c r="R86" s="226">
        <f>Q86*H86</f>
        <v>0</v>
      </c>
      <c r="S86" s="226">
        <v>0</v>
      </c>
      <c r="T86" s="227">
        <f>S86*H86</f>
        <v>0</v>
      </c>
      <c r="AR86" s="22" t="s">
        <v>133</v>
      </c>
      <c r="AT86" s="22" t="s">
        <v>128</v>
      </c>
      <c r="AU86" s="22" t="s">
        <v>80</v>
      </c>
      <c r="AY86" s="22" t="s">
        <v>127</v>
      </c>
      <c r="BE86" s="228">
        <f>IF(N86="základní",J86,0)</f>
        <v>0</v>
      </c>
      <c r="BF86" s="228">
        <f>IF(N86="snížená",J86,0)</f>
        <v>0</v>
      </c>
      <c r="BG86" s="228">
        <f>IF(N86="zákl. přenesená",J86,0)</f>
        <v>0</v>
      </c>
      <c r="BH86" s="228">
        <f>IF(N86="sníž. přenesená",J86,0)</f>
        <v>0</v>
      </c>
      <c r="BI86" s="228">
        <f>IF(N86="nulová",J86,0)</f>
        <v>0</v>
      </c>
      <c r="BJ86" s="22" t="s">
        <v>78</v>
      </c>
      <c r="BK86" s="228">
        <f>ROUND(I86*H86,2)</f>
        <v>0</v>
      </c>
      <c r="BL86" s="22" t="s">
        <v>133</v>
      </c>
      <c r="BM86" s="22" t="s">
        <v>761</v>
      </c>
    </row>
    <row r="87" s="1" customFormat="1">
      <c r="B87" s="44"/>
      <c r="C87" s="72"/>
      <c r="D87" s="231" t="s">
        <v>154</v>
      </c>
      <c r="E87" s="72"/>
      <c r="F87" s="232" t="s">
        <v>176</v>
      </c>
      <c r="G87" s="72"/>
      <c r="H87" s="72"/>
      <c r="I87" s="189"/>
      <c r="J87" s="72"/>
      <c r="K87" s="72"/>
      <c r="L87" s="70"/>
      <c r="M87" s="233"/>
      <c r="N87" s="45"/>
      <c r="O87" s="45"/>
      <c r="P87" s="45"/>
      <c r="Q87" s="45"/>
      <c r="R87" s="45"/>
      <c r="S87" s="45"/>
      <c r="T87" s="93"/>
      <c r="AT87" s="22" t="s">
        <v>154</v>
      </c>
      <c r="AU87" s="22" t="s">
        <v>80</v>
      </c>
    </row>
    <row r="88" s="1" customFormat="1" ht="25.5" customHeight="1">
      <c r="B88" s="44"/>
      <c r="C88" s="217" t="s">
        <v>138</v>
      </c>
      <c r="D88" s="217" t="s">
        <v>128</v>
      </c>
      <c r="E88" s="218" t="s">
        <v>177</v>
      </c>
      <c r="F88" s="219" t="s">
        <v>178</v>
      </c>
      <c r="G88" s="220" t="s">
        <v>169</v>
      </c>
      <c r="H88" s="221">
        <v>10.564</v>
      </c>
      <c r="I88" s="222"/>
      <c r="J88" s="223">
        <f>ROUND(I88*H88,2)</f>
        <v>0</v>
      </c>
      <c r="K88" s="219" t="s">
        <v>132</v>
      </c>
      <c r="L88" s="70"/>
      <c r="M88" s="224" t="s">
        <v>21</v>
      </c>
      <c r="N88" s="225" t="s">
        <v>41</v>
      </c>
      <c r="O88" s="45"/>
      <c r="P88" s="226">
        <f>O88*H88</f>
        <v>0</v>
      </c>
      <c r="Q88" s="226">
        <v>0</v>
      </c>
      <c r="R88" s="226">
        <f>Q88*H88</f>
        <v>0</v>
      </c>
      <c r="S88" s="226">
        <v>0</v>
      </c>
      <c r="T88" s="227">
        <f>S88*H88</f>
        <v>0</v>
      </c>
      <c r="AR88" s="22" t="s">
        <v>133</v>
      </c>
      <c r="AT88" s="22" t="s">
        <v>128</v>
      </c>
      <c r="AU88" s="22" t="s">
        <v>80</v>
      </c>
      <c r="AY88" s="22" t="s">
        <v>127</v>
      </c>
      <c r="BE88" s="228">
        <f>IF(N88="základní",J88,0)</f>
        <v>0</v>
      </c>
      <c r="BF88" s="228">
        <f>IF(N88="snížená",J88,0)</f>
        <v>0</v>
      </c>
      <c r="BG88" s="228">
        <f>IF(N88="zákl. přenesená",J88,0)</f>
        <v>0</v>
      </c>
      <c r="BH88" s="228">
        <f>IF(N88="sníž. přenesená",J88,0)</f>
        <v>0</v>
      </c>
      <c r="BI88" s="228">
        <f>IF(N88="nulová",J88,0)</f>
        <v>0</v>
      </c>
      <c r="BJ88" s="22" t="s">
        <v>78</v>
      </c>
      <c r="BK88" s="228">
        <f>ROUND(I88*H88,2)</f>
        <v>0</v>
      </c>
      <c r="BL88" s="22" t="s">
        <v>133</v>
      </c>
      <c r="BM88" s="22" t="s">
        <v>762</v>
      </c>
    </row>
    <row r="89" s="1" customFormat="1">
      <c r="B89" s="44"/>
      <c r="C89" s="72"/>
      <c r="D89" s="231" t="s">
        <v>154</v>
      </c>
      <c r="E89" s="72"/>
      <c r="F89" s="232" t="s">
        <v>176</v>
      </c>
      <c r="G89" s="72"/>
      <c r="H89" s="72"/>
      <c r="I89" s="189"/>
      <c r="J89" s="72"/>
      <c r="K89" s="72"/>
      <c r="L89" s="70"/>
      <c r="M89" s="233"/>
      <c r="N89" s="45"/>
      <c r="O89" s="45"/>
      <c r="P89" s="45"/>
      <c r="Q89" s="45"/>
      <c r="R89" s="45"/>
      <c r="S89" s="45"/>
      <c r="T89" s="93"/>
      <c r="AT89" s="22" t="s">
        <v>154</v>
      </c>
      <c r="AU89" s="22" t="s">
        <v>80</v>
      </c>
    </row>
    <row r="90" s="11" customFormat="1">
      <c r="B90" s="234"/>
      <c r="C90" s="235"/>
      <c r="D90" s="231" t="s">
        <v>156</v>
      </c>
      <c r="E90" s="235"/>
      <c r="F90" s="237" t="s">
        <v>763</v>
      </c>
      <c r="G90" s="235"/>
      <c r="H90" s="238">
        <v>10.564</v>
      </c>
      <c r="I90" s="239"/>
      <c r="J90" s="235"/>
      <c r="K90" s="235"/>
      <c r="L90" s="240"/>
      <c r="M90" s="241"/>
      <c r="N90" s="242"/>
      <c r="O90" s="242"/>
      <c r="P90" s="242"/>
      <c r="Q90" s="242"/>
      <c r="R90" s="242"/>
      <c r="S90" s="242"/>
      <c r="T90" s="243"/>
      <c r="AT90" s="244" t="s">
        <v>156</v>
      </c>
      <c r="AU90" s="244" t="s">
        <v>80</v>
      </c>
      <c r="AV90" s="11" t="s">
        <v>80</v>
      </c>
      <c r="AW90" s="11" t="s">
        <v>6</v>
      </c>
      <c r="AX90" s="11" t="s">
        <v>78</v>
      </c>
      <c r="AY90" s="244" t="s">
        <v>127</v>
      </c>
    </row>
    <row r="91" s="10" customFormat="1" ht="37.44001" customHeight="1">
      <c r="B91" s="203"/>
      <c r="C91" s="204"/>
      <c r="D91" s="205" t="s">
        <v>69</v>
      </c>
      <c r="E91" s="206" t="s">
        <v>186</v>
      </c>
      <c r="F91" s="206" t="s">
        <v>187</v>
      </c>
      <c r="G91" s="204"/>
      <c r="H91" s="204"/>
      <c r="I91" s="207"/>
      <c r="J91" s="208">
        <f>BK91</f>
        <v>0</v>
      </c>
      <c r="K91" s="204"/>
      <c r="L91" s="209"/>
      <c r="M91" s="210"/>
      <c r="N91" s="211"/>
      <c r="O91" s="211"/>
      <c r="P91" s="212">
        <f>P92+P99</f>
        <v>0</v>
      </c>
      <c r="Q91" s="211"/>
      <c r="R91" s="212">
        <f>R92+R99</f>
        <v>0.56583000000000006</v>
      </c>
      <c r="S91" s="211"/>
      <c r="T91" s="213">
        <f>T92+T99</f>
        <v>0.55610000000000004</v>
      </c>
      <c r="AR91" s="214" t="s">
        <v>80</v>
      </c>
      <c r="AT91" s="215" t="s">
        <v>69</v>
      </c>
      <c r="AU91" s="215" t="s">
        <v>70</v>
      </c>
      <c r="AY91" s="214" t="s">
        <v>127</v>
      </c>
      <c r="BK91" s="216">
        <f>BK92+BK99</f>
        <v>0</v>
      </c>
    </row>
    <row r="92" s="10" customFormat="1" ht="19.92" customHeight="1">
      <c r="B92" s="203"/>
      <c r="C92" s="204"/>
      <c r="D92" s="205" t="s">
        <v>69</v>
      </c>
      <c r="E92" s="229" t="s">
        <v>188</v>
      </c>
      <c r="F92" s="229" t="s">
        <v>189</v>
      </c>
      <c r="G92" s="204"/>
      <c r="H92" s="204"/>
      <c r="I92" s="207"/>
      <c r="J92" s="230">
        <f>BK92</f>
        <v>0</v>
      </c>
      <c r="K92" s="204"/>
      <c r="L92" s="209"/>
      <c r="M92" s="210"/>
      <c r="N92" s="211"/>
      <c r="O92" s="211"/>
      <c r="P92" s="212">
        <f>SUM(P93:P98)</f>
        <v>0</v>
      </c>
      <c r="Q92" s="211"/>
      <c r="R92" s="212">
        <f>SUM(R93:R98)</f>
        <v>0.10081000000000001</v>
      </c>
      <c r="S92" s="211"/>
      <c r="T92" s="213">
        <f>SUM(T93:T98)</f>
        <v>0</v>
      </c>
      <c r="AR92" s="214" t="s">
        <v>80</v>
      </c>
      <c r="AT92" s="215" t="s">
        <v>69</v>
      </c>
      <c r="AU92" s="215" t="s">
        <v>78</v>
      </c>
      <c r="AY92" s="214" t="s">
        <v>127</v>
      </c>
      <c r="BK92" s="216">
        <f>SUM(BK93:BK98)</f>
        <v>0</v>
      </c>
    </row>
    <row r="93" s="1" customFormat="1" ht="38.25" customHeight="1">
      <c r="B93" s="44"/>
      <c r="C93" s="217" t="s">
        <v>133</v>
      </c>
      <c r="D93" s="217" t="s">
        <v>128</v>
      </c>
      <c r="E93" s="218" t="s">
        <v>191</v>
      </c>
      <c r="F93" s="219" t="s">
        <v>192</v>
      </c>
      <c r="G93" s="220" t="s">
        <v>131</v>
      </c>
      <c r="H93" s="221">
        <v>83</v>
      </c>
      <c r="I93" s="222"/>
      <c r="J93" s="223">
        <f>ROUND(I93*H93,2)</f>
        <v>0</v>
      </c>
      <c r="K93" s="219" t="s">
        <v>132</v>
      </c>
      <c r="L93" s="70"/>
      <c r="M93" s="224" t="s">
        <v>21</v>
      </c>
      <c r="N93" s="225" t="s">
        <v>41</v>
      </c>
      <c r="O93" s="45"/>
      <c r="P93" s="226">
        <f>O93*H93</f>
        <v>0</v>
      </c>
      <c r="Q93" s="226">
        <v>0</v>
      </c>
      <c r="R93" s="226">
        <f>Q93*H93</f>
        <v>0</v>
      </c>
      <c r="S93" s="226">
        <v>0</v>
      </c>
      <c r="T93" s="227">
        <f>S93*H93</f>
        <v>0</v>
      </c>
      <c r="AR93" s="22" t="s">
        <v>193</v>
      </c>
      <c r="AT93" s="22" t="s">
        <v>128</v>
      </c>
      <c r="AU93" s="22" t="s">
        <v>80</v>
      </c>
      <c r="AY93" s="22" t="s">
        <v>127</v>
      </c>
      <c r="BE93" s="228">
        <f>IF(N93="základní",J93,0)</f>
        <v>0</v>
      </c>
      <c r="BF93" s="228">
        <f>IF(N93="snížená",J93,0)</f>
        <v>0</v>
      </c>
      <c r="BG93" s="228">
        <f>IF(N93="zákl. přenesená",J93,0)</f>
        <v>0</v>
      </c>
      <c r="BH93" s="228">
        <f>IF(N93="sníž. přenesená",J93,0)</f>
        <v>0</v>
      </c>
      <c r="BI93" s="228">
        <f>IF(N93="nulová",J93,0)</f>
        <v>0</v>
      </c>
      <c r="BJ93" s="22" t="s">
        <v>78</v>
      </c>
      <c r="BK93" s="228">
        <f>ROUND(I93*H93,2)</f>
        <v>0</v>
      </c>
      <c r="BL93" s="22" t="s">
        <v>193</v>
      </c>
      <c r="BM93" s="22" t="s">
        <v>764</v>
      </c>
    </row>
    <row r="94" s="1" customFormat="1">
      <c r="B94" s="44"/>
      <c r="C94" s="72"/>
      <c r="D94" s="231" t="s">
        <v>154</v>
      </c>
      <c r="E94" s="72"/>
      <c r="F94" s="232" t="s">
        <v>195</v>
      </c>
      <c r="G94" s="72"/>
      <c r="H94" s="72"/>
      <c r="I94" s="189"/>
      <c r="J94" s="72"/>
      <c r="K94" s="72"/>
      <c r="L94" s="70"/>
      <c r="M94" s="233"/>
      <c r="N94" s="45"/>
      <c r="O94" s="45"/>
      <c r="P94" s="45"/>
      <c r="Q94" s="45"/>
      <c r="R94" s="45"/>
      <c r="S94" s="45"/>
      <c r="T94" s="93"/>
      <c r="AT94" s="22" t="s">
        <v>154</v>
      </c>
      <c r="AU94" s="22" t="s">
        <v>80</v>
      </c>
    </row>
    <row r="95" s="1" customFormat="1" ht="25.5" customHeight="1">
      <c r="B95" s="44"/>
      <c r="C95" s="256" t="s">
        <v>149</v>
      </c>
      <c r="D95" s="256" t="s">
        <v>197</v>
      </c>
      <c r="E95" s="257" t="s">
        <v>765</v>
      </c>
      <c r="F95" s="258" t="s">
        <v>766</v>
      </c>
      <c r="G95" s="259" t="s">
        <v>131</v>
      </c>
      <c r="H95" s="260">
        <v>42</v>
      </c>
      <c r="I95" s="261"/>
      <c r="J95" s="262">
        <f>ROUND(I95*H95,2)</f>
        <v>0</v>
      </c>
      <c r="K95" s="258" t="s">
        <v>132</v>
      </c>
      <c r="L95" s="263"/>
      <c r="M95" s="264" t="s">
        <v>21</v>
      </c>
      <c r="N95" s="265" t="s">
        <v>41</v>
      </c>
      <c r="O95" s="45"/>
      <c r="P95" s="226">
        <f>O95*H95</f>
        <v>0</v>
      </c>
      <c r="Q95" s="226">
        <v>0.0011800000000000001</v>
      </c>
      <c r="R95" s="226">
        <f>Q95*H95</f>
        <v>0.04956</v>
      </c>
      <c r="S95" s="226">
        <v>0</v>
      </c>
      <c r="T95" s="227">
        <f>S95*H95</f>
        <v>0</v>
      </c>
      <c r="AR95" s="22" t="s">
        <v>200</v>
      </c>
      <c r="AT95" s="22" t="s">
        <v>197</v>
      </c>
      <c r="AU95" s="22" t="s">
        <v>80</v>
      </c>
      <c r="AY95" s="22" t="s">
        <v>127</v>
      </c>
      <c r="BE95" s="228">
        <f>IF(N95="základní",J95,0)</f>
        <v>0</v>
      </c>
      <c r="BF95" s="228">
        <f>IF(N95="snížená",J95,0)</f>
        <v>0</v>
      </c>
      <c r="BG95" s="228">
        <f>IF(N95="zákl. přenesená",J95,0)</f>
        <v>0</v>
      </c>
      <c r="BH95" s="228">
        <f>IF(N95="sníž. přenesená",J95,0)</f>
        <v>0</v>
      </c>
      <c r="BI95" s="228">
        <f>IF(N95="nulová",J95,0)</f>
        <v>0</v>
      </c>
      <c r="BJ95" s="22" t="s">
        <v>78</v>
      </c>
      <c r="BK95" s="228">
        <f>ROUND(I95*H95,2)</f>
        <v>0</v>
      </c>
      <c r="BL95" s="22" t="s">
        <v>193</v>
      </c>
      <c r="BM95" s="22" t="s">
        <v>767</v>
      </c>
    </row>
    <row r="96" s="1" customFormat="1" ht="25.5" customHeight="1">
      <c r="B96" s="44"/>
      <c r="C96" s="256" t="s">
        <v>147</v>
      </c>
      <c r="D96" s="256" t="s">
        <v>197</v>
      </c>
      <c r="E96" s="257" t="s">
        <v>768</v>
      </c>
      <c r="F96" s="258" t="s">
        <v>769</v>
      </c>
      <c r="G96" s="259" t="s">
        <v>131</v>
      </c>
      <c r="H96" s="260">
        <v>41</v>
      </c>
      <c r="I96" s="261"/>
      <c r="J96" s="262">
        <f>ROUND(I96*H96,2)</f>
        <v>0</v>
      </c>
      <c r="K96" s="258" t="s">
        <v>132</v>
      </c>
      <c r="L96" s="263"/>
      <c r="M96" s="264" t="s">
        <v>21</v>
      </c>
      <c r="N96" s="265" t="s">
        <v>41</v>
      </c>
      <c r="O96" s="45"/>
      <c r="P96" s="226">
        <f>O96*H96</f>
        <v>0</v>
      </c>
      <c r="Q96" s="226">
        <v>0.00125</v>
      </c>
      <c r="R96" s="226">
        <f>Q96*H96</f>
        <v>0.051250000000000004</v>
      </c>
      <c r="S96" s="226">
        <v>0</v>
      </c>
      <c r="T96" s="227">
        <f>S96*H96</f>
        <v>0</v>
      </c>
      <c r="AR96" s="22" t="s">
        <v>200</v>
      </c>
      <c r="AT96" s="22" t="s">
        <v>197</v>
      </c>
      <c r="AU96" s="22" t="s">
        <v>80</v>
      </c>
      <c r="AY96" s="22" t="s">
        <v>127</v>
      </c>
      <c r="BE96" s="228">
        <f>IF(N96="základní",J96,0)</f>
        <v>0</v>
      </c>
      <c r="BF96" s="228">
        <f>IF(N96="snížená",J96,0)</f>
        <v>0</v>
      </c>
      <c r="BG96" s="228">
        <f>IF(N96="zákl. přenesená",J96,0)</f>
        <v>0</v>
      </c>
      <c r="BH96" s="228">
        <f>IF(N96="sníž. přenesená",J96,0)</f>
        <v>0</v>
      </c>
      <c r="BI96" s="228">
        <f>IF(N96="nulová",J96,0)</f>
        <v>0</v>
      </c>
      <c r="BJ96" s="22" t="s">
        <v>78</v>
      </c>
      <c r="BK96" s="228">
        <f>ROUND(I96*H96,2)</f>
        <v>0</v>
      </c>
      <c r="BL96" s="22" t="s">
        <v>193</v>
      </c>
      <c r="BM96" s="22" t="s">
        <v>770</v>
      </c>
    </row>
    <row r="97" s="1" customFormat="1" ht="38.25" customHeight="1">
      <c r="B97" s="44"/>
      <c r="C97" s="217" t="s">
        <v>166</v>
      </c>
      <c r="D97" s="217" t="s">
        <v>128</v>
      </c>
      <c r="E97" s="218" t="s">
        <v>221</v>
      </c>
      <c r="F97" s="219" t="s">
        <v>222</v>
      </c>
      <c r="G97" s="220" t="s">
        <v>169</v>
      </c>
      <c r="H97" s="221">
        <v>0.10100000000000001</v>
      </c>
      <c r="I97" s="222"/>
      <c r="J97" s="223">
        <f>ROUND(I97*H97,2)</f>
        <v>0</v>
      </c>
      <c r="K97" s="219" t="s">
        <v>132</v>
      </c>
      <c r="L97" s="70"/>
      <c r="M97" s="224" t="s">
        <v>21</v>
      </c>
      <c r="N97" s="225" t="s">
        <v>41</v>
      </c>
      <c r="O97" s="45"/>
      <c r="P97" s="226">
        <f>O97*H97</f>
        <v>0</v>
      </c>
      <c r="Q97" s="226">
        <v>0</v>
      </c>
      <c r="R97" s="226">
        <f>Q97*H97</f>
        <v>0</v>
      </c>
      <c r="S97" s="226">
        <v>0</v>
      </c>
      <c r="T97" s="227">
        <f>S97*H97</f>
        <v>0</v>
      </c>
      <c r="AR97" s="22" t="s">
        <v>193</v>
      </c>
      <c r="AT97" s="22" t="s">
        <v>128</v>
      </c>
      <c r="AU97" s="22" t="s">
        <v>80</v>
      </c>
      <c r="AY97" s="22" t="s">
        <v>127</v>
      </c>
      <c r="BE97" s="228">
        <f>IF(N97="základní",J97,0)</f>
        <v>0</v>
      </c>
      <c r="BF97" s="228">
        <f>IF(N97="snížená",J97,0)</f>
        <v>0</v>
      </c>
      <c r="BG97" s="228">
        <f>IF(N97="zákl. přenesená",J97,0)</f>
        <v>0</v>
      </c>
      <c r="BH97" s="228">
        <f>IF(N97="sníž. přenesená",J97,0)</f>
        <v>0</v>
      </c>
      <c r="BI97" s="228">
        <f>IF(N97="nulová",J97,0)</f>
        <v>0</v>
      </c>
      <c r="BJ97" s="22" t="s">
        <v>78</v>
      </c>
      <c r="BK97" s="228">
        <f>ROUND(I97*H97,2)</f>
        <v>0</v>
      </c>
      <c r="BL97" s="22" t="s">
        <v>193</v>
      </c>
      <c r="BM97" s="22" t="s">
        <v>771</v>
      </c>
    </row>
    <row r="98" s="1" customFormat="1">
      <c r="B98" s="44"/>
      <c r="C98" s="72"/>
      <c r="D98" s="231" t="s">
        <v>154</v>
      </c>
      <c r="E98" s="72"/>
      <c r="F98" s="232" t="s">
        <v>224</v>
      </c>
      <c r="G98" s="72"/>
      <c r="H98" s="72"/>
      <c r="I98" s="189"/>
      <c r="J98" s="72"/>
      <c r="K98" s="72"/>
      <c r="L98" s="70"/>
      <c r="M98" s="233"/>
      <c r="N98" s="45"/>
      <c r="O98" s="45"/>
      <c r="P98" s="45"/>
      <c r="Q98" s="45"/>
      <c r="R98" s="45"/>
      <c r="S98" s="45"/>
      <c r="T98" s="93"/>
      <c r="AT98" s="22" t="s">
        <v>154</v>
      </c>
      <c r="AU98" s="22" t="s">
        <v>80</v>
      </c>
    </row>
    <row r="99" s="10" customFormat="1" ht="29.88" customHeight="1">
      <c r="B99" s="203"/>
      <c r="C99" s="204"/>
      <c r="D99" s="205" t="s">
        <v>69</v>
      </c>
      <c r="E99" s="229" t="s">
        <v>311</v>
      </c>
      <c r="F99" s="229" t="s">
        <v>312</v>
      </c>
      <c r="G99" s="204"/>
      <c r="H99" s="204"/>
      <c r="I99" s="207"/>
      <c r="J99" s="230">
        <f>BK99</f>
        <v>0</v>
      </c>
      <c r="K99" s="204"/>
      <c r="L99" s="209"/>
      <c r="M99" s="210"/>
      <c r="N99" s="211"/>
      <c r="O99" s="211"/>
      <c r="P99" s="212">
        <f>SUM(P100:P123)</f>
        <v>0</v>
      </c>
      <c r="Q99" s="211"/>
      <c r="R99" s="212">
        <f>SUM(R100:R123)</f>
        <v>0.46502000000000004</v>
      </c>
      <c r="S99" s="211"/>
      <c r="T99" s="213">
        <f>SUM(T100:T123)</f>
        <v>0.55610000000000004</v>
      </c>
      <c r="AR99" s="214" t="s">
        <v>80</v>
      </c>
      <c r="AT99" s="215" t="s">
        <v>69</v>
      </c>
      <c r="AU99" s="215" t="s">
        <v>78</v>
      </c>
      <c r="AY99" s="214" t="s">
        <v>127</v>
      </c>
      <c r="BK99" s="216">
        <f>SUM(BK100:BK123)</f>
        <v>0</v>
      </c>
    </row>
    <row r="100" s="1" customFormat="1" ht="25.5" customHeight="1">
      <c r="B100" s="44"/>
      <c r="C100" s="217" t="s">
        <v>172</v>
      </c>
      <c r="D100" s="217" t="s">
        <v>128</v>
      </c>
      <c r="E100" s="218" t="s">
        <v>328</v>
      </c>
      <c r="F100" s="219" t="s">
        <v>329</v>
      </c>
      <c r="G100" s="220" t="s">
        <v>131</v>
      </c>
      <c r="H100" s="221">
        <v>83</v>
      </c>
      <c r="I100" s="222"/>
      <c r="J100" s="223">
        <f>ROUND(I100*H100,2)</f>
        <v>0</v>
      </c>
      <c r="K100" s="219" t="s">
        <v>132</v>
      </c>
      <c r="L100" s="70"/>
      <c r="M100" s="224" t="s">
        <v>21</v>
      </c>
      <c r="N100" s="225" t="s">
        <v>41</v>
      </c>
      <c r="O100" s="45"/>
      <c r="P100" s="226">
        <f>O100*H100</f>
        <v>0</v>
      </c>
      <c r="Q100" s="226">
        <v>0</v>
      </c>
      <c r="R100" s="226">
        <f>Q100*H100</f>
        <v>0</v>
      </c>
      <c r="S100" s="226">
        <v>0.0067000000000000002</v>
      </c>
      <c r="T100" s="227">
        <f>S100*H100</f>
        <v>0.55610000000000004</v>
      </c>
      <c r="AR100" s="22" t="s">
        <v>193</v>
      </c>
      <c r="AT100" s="22" t="s">
        <v>128</v>
      </c>
      <c r="AU100" s="22" t="s">
        <v>80</v>
      </c>
      <c r="AY100" s="22" t="s">
        <v>127</v>
      </c>
      <c r="BE100" s="228">
        <f>IF(N100="základní",J100,0)</f>
        <v>0</v>
      </c>
      <c r="BF100" s="228">
        <f>IF(N100="snížená",J100,0)</f>
        <v>0</v>
      </c>
      <c r="BG100" s="228">
        <f>IF(N100="zákl. přenesená",J100,0)</f>
        <v>0</v>
      </c>
      <c r="BH100" s="228">
        <f>IF(N100="sníž. přenesená",J100,0)</f>
        <v>0</v>
      </c>
      <c r="BI100" s="228">
        <f>IF(N100="nulová",J100,0)</f>
        <v>0</v>
      </c>
      <c r="BJ100" s="22" t="s">
        <v>78</v>
      </c>
      <c r="BK100" s="228">
        <f>ROUND(I100*H100,2)</f>
        <v>0</v>
      </c>
      <c r="BL100" s="22" t="s">
        <v>193</v>
      </c>
      <c r="BM100" s="22" t="s">
        <v>772</v>
      </c>
    </row>
    <row r="101" s="1" customFormat="1" ht="25.5" customHeight="1">
      <c r="B101" s="44"/>
      <c r="C101" s="217" t="s">
        <v>125</v>
      </c>
      <c r="D101" s="217" t="s">
        <v>128</v>
      </c>
      <c r="E101" s="218" t="s">
        <v>732</v>
      </c>
      <c r="F101" s="219" t="s">
        <v>733</v>
      </c>
      <c r="G101" s="220" t="s">
        <v>237</v>
      </c>
      <c r="H101" s="221">
        <v>4</v>
      </c>
      <c r="I101" s="222"/>
      <c r="J101" s="223">
        <f>ROUND(I101*H101,2)</f>
        <v>0</v>
      </c>
      <c r="K101" s="219" t="s">
        <v>132</v>
      </c>
      <c r="L101" s="70"/>
      <c r="M101" s="224" t="s">
        <v>21</v>
      </c>
      <c r="N101" s="225" t="s">
        <v>41</v>
      </c>
      <c r="O101" s="45"/>
      <c r="P101" s="226">
        <f>O101*H101</f>
        <v>0</v>
      </c>
      <c r="Q101" s="226">
        <v>0</v>
      </c>
      <c r="R101" s="226">
        <f>Q101*H101</f>
        <v>0</v>
      </c>
      <c r="S101" s="226">
        <v>0</v>
      </c>
      <c r="T101" s="227">
        <f>S101*H101</f>
        <v>0</v>
      </c>
      <c r="AR101" s="22" t="s">
        <v>193</v>
      </c>
      <c r="AT101" s="22" t="s">
        <v>128</v>
      </c>
      <c r="AU101" s="22" t="s">
        <v>80</v>
      </c>
      <c r="AY101" s="22" t="s">
        <v>127</v>
      </c>
      <c r="BE101" s="228">
        <f>IF(N101="základní",J101,0)</f>
        <v>0</v>
      </c>
      <c r="BF101" s="228">
        <f>IF(N101="snížená",J101,0)</f>
        <v>0</v>
      </c>
      <c r="BG101" s="228">
        <f>IF(N101="zákl. přenesená",J101,0)</f>
        <v>0</v>
      </c>
      <c r="BH101" s="228">
        <f>IF(N101="sníž. přenesená",J101,0)</f>
        <v>0</v>
      </c>
      <c r="BI101" s="228">
        <f>IF(N101="nulová",J101,0)</f>
        <v>0</v>
      </c>
      <c r="BJ101" s="22" t="s">
        <v>78</v>
      </c>
      <c r="BK101" s="228">
        <f>ROUND(I101*H101,2)</f>
        <v>0</v>
      </c>
      <c r="BL101" s="22" t="s">
        <v>193</v>
      </c>
      <c r="BM101" s="22" t="s">
        <v>773</v>
      </c>
    </row>
    <row r="102" s="1" customFormat="1">
      <c r="B102" s="44"/>
      <c r="C102" s="72"/>
      <c r="D102" s="231" t="s">
        <v>154</v>
      </c>
      <c r="E102" s="72"/>
      <c r="F102" s="232" t="s">
        <v>339</v>
      </c>
      <c r="G102" s="72"/>
      <c r="H102" s="72"/>
      <c r="I102" s="189"/>
      <c r="J102" s="72"/>
      <c r="K102" s="72"/>
      <c r="L102" s="70"/>
      <c r="M102" s="233"/>
      <c r="N102" s="45"/>
      <c r="O102" s="45"/>
      <c r="P102" s="45"/>
      <c r="Q102" s="45"/>
      <c r="R102" s="45"/>
      <c r="S102" s="45"/>
      <c r="T102" s="93"/>
      <c r="AT102" s="22" t="s">
        <v>154</v>
      </c>
      <c r="AU102" s="22" t="s">
        <v>80</v>
      </c>
    </row>
    <row r="103" s="1" customFormat="1" ht="25.5" customHeight="1">
      <c r="B103" s="44"/>
      <c r="C103" s="217" t="s">
        <v>181</v>
      </c>
      <c r="D103" s="217" t="s">
        <v>128</v>
      </c>
      <c r="E103" s="218" t="s">
        <v>353</v>
      </c>
      <c r="F103" s="219" t="s">
        <v>354</v>
      </c>
      <c r="G103" s="220" t="s">
        <v>237</v>
      </c>
      <c r="H103" s="221">
        <v>2</v>
      </c>
      <c r="I103" s="222"/>
      <c r="J103" s="223">
        <f>ROUND(I103*H103,2)</f>
        <v>0</v>
      </c>
      <c r="K103" s="219" t="s">
        <v>132</v>
      </c>
      <c r="L103" s="70"/>
      <c r="M103" s="224" t="s">
        <v>21</v>
      </c>
      <c r="N103" s="225" t="s">
        <v>41</v>
      </c>
      <c r="O103" s="45"/>
      <c r="P103" s="226">
        <f>O103*H103</f>
        <v>0</v>
      </c>
      <c r="Q103" s="226">
        <v>0.00098999999999999999</v>
      </c>
      <c r="R103" s="226">
        <f>Q103*H103</f>
        <v>0.00198</v>
      </c>
      <c r="S103" s="226">
        <v>0</v>
      </c>
      <c r="T103" s="227">
        <f>S103*H103</f>
        <v>0</v>
      </c>
      <c r="AR103" s="22" t="s">
        <v>193</v>
      </c>
      <c r="AT103" s="22" t="s">
        <v>128</v>
      </c>
      <c r="AU103" s="22" t="s">
        <v>80</v>
      </c>
      <c r="AY103" s="22" t="s">
        <v>127</v>
      </c>
      <c r="BE103" s="228">
        <f>IF(N103="základní",J103,0)</f>
        <v>0</v>
      </c>
      <c r="BF103" s="228">
        <f>IF(N103="snížená",J103,0)</f>
        <v>0</v>
      </c>
      <c r="BG103" s="228">
        <f>IF(N103="zákl. přenesená",J103,0)</f>
        <v>0</v>
      </c>
      <c r="BH103" s="228">
        <f>IF(N103="sníž. přenesená",J103,0)</f>
        <v>0</v>
      </c>
      <c r="BI103" s="228">
        <f>IF(N103="nulová",J103,0)</f>
        <v>0</v>
      </c>
      <c r="BJ103" s="22" t="s">
        <v>78</v>
      </c>
      <c r="BK103" s="228">
        <f>ROUND(I103*H103,2)</f>
        <v>0</v>
      </c>
      <c r="BL103" s="22" t="s">
        <v>193</v>
      </c>
      <c r="BM103" s="22" t="s">
        <v>774</v>
      </c>
    </row>
    <row r="104" s="1" customFormat="1">
      <c r="B104" s="44"/>
      <c r="C104" s="72"/>
      <c r="D104" s="231" t="s">
        <v>154</v>
      </c>
      <c r="E104" s="72"/>
      <c r="F104" s="232" t="s">
        <v>339</v>
      </c>
      <c r="G104" s="72"/>
      <c r="H104" s="72"/>
      <c r="I104" s="189"/>
      <c r="J104" s="72"/>
      <c r="K104" s="72"/>
      <c r="L104" s="70"/>
      <c r="M104" s="233"/>
      <c r="N104" s="45"/>
      <c r="O104" s="45"/>
      <c r="P104" s="45"/>
      <c r="Q104" s="45"/>
      <c r="R104" s="45"/>
      <c r="S104" s="45"/>
      <c r="T104" s="93"/>
      <c r="AT104" s="22" t="s">
        <v>154</v>
      </c>
      <c r="AU104" s="22" t="s">
        <v>80</v>
      </c>
    </row>
    <row r="105" s="1" customFormat="1" ht="25.5" customHeight="1">
      <c r="B105" s="44"/>
      <c r="C105" s="217" t="s">
        <v>190</v>
      </c>
      <c r="D105" s="217" t="s">
        <v>128</v>
      </c>
      <c r="E105" s="218" t="s">
        <v>357</v>
      </c>
      <c r="F105" s="219" t="s">
        <v>358</v>
      </c>
      <c r="G105" s="220" t="s">
        <v>237</v>
      </c>
      <c r="H105" s="221">
        <v>2</v>
      </c>
      <c r="I105" s="222"/>
      <c r="J105" s="223">
        <f>ROUND(I105*H105,2)</f>
        <v>0</v>
      </c>
      <c r="K105" s="219" t="s">
        <v>132</v>
      </c>
      <c r="L105" s="70"/>
      <c r="M105" s="224" t="s">
        <v>21</v>
      </c>
      <c r="N105" s="225" t="s">
        <v>41</v>
      </c>
      <c r="O105" s="45"/>
      <c r="P105" s="226">
        <f>O105*H105</f>
        <v>0</v>
      </c>
      <c r="Q105" s="226">
        <v>0.0016900000000000001</v>
      </c>
      <c r="R105" s="226">
        <f>Q105*H105</f>
        <v>0.0033800000000000002</v>
      </c>
      <c r="S105" s="226">
        <v>0</v>
      </c>
      <c r="T105" s="227">
        <f>S105*H105</f>
        <v>0</v>
      </c>
      <c r="AR105" s="22" t="s">
        <v>193</v>
      </c>
      <c r="AT105" s="22" t="s">
        <v>128</v>
      </c>
      <c r="AU105" s="22" t="s">
        <v>80</v>
      </c>
      <c r="AY105" s="22" t="s">
        <v>127</v>
      </c>
      <c r="BE105" s="228">
        <f>IF(N105="základní",J105,0)</f>
        <v>0</v>
      </c>
      <c r="BF105" s="228">
        <f>IF(N105="snížená",J105,0)</f>
        <v>0</v>
      </c>
      <c r="BG105" s="228">
        <f>IF(N105="zákl. přenesená",J105,0)</f>
        <v>0</v>
      </c>
      <c r="BH105" s="228">
        <f>IF(N105="sníž. přenesená",J105,0)</f>
        <v>0</v>
      </c>
      <c r="BI105" s="228">
        <f>IF(N105="nulová",J105,0)</f>
        <v>0</v>
      </c>
      <c r="BJ105" s="22" t="s">
        <v>78</v>
      </c>
      <c r="BK105" s="228">
        <f>ROUND(I105*H105,2)</f>
        <v>0</v>
      </c>
      <c r="BL105" s="22" t="s">
        <v>193</v>
      </c>
      <c r="BM105" s="22" t="s">
        <v>775</v>
      </c>
    </row>
    <row r="106" s="1" customFormat="1">
      <c r="B106" s="44"/>
      <c r="C106" s="72"/>
      <c r="D106" s="231" t="s">
        <v>154</v>
      </c>
      <c r="E106" s="72"/>
      <c r="F106" s="232" t="s">
        <v>339</v>
      </c>
      <c r="G106" s="72"/>
      <c r="H106" s="72"/>
      <c r="I106" s="189"/>
      <c r="J106" s="72"/>
      <c r="K106" s="72"/>
      <c r="L106" s="70"/>
      <c r="M106" s="233"/>
      <c r="N106" s="45"/>
      <c r="O106" s="45"/>
      <c r="P106" s="45"/>
      <c r="Q106" s="45"/>
      <c r="R106" s="45"/>
      <c r="S106" s="45"/>
      <c r="T106" s="93"/>
      <c r="AT106" s="22" t="s">
        <v>154</v>
      </c>
      <c r="AU106" s="22" t="s">
        <v>80</v>
      </c>
    </row>
    <row r="107" s="1" customFormat="1" ht="25.5" customHeight="1">
      <c r="B107" s="44"/>
      <c r="C107" s="217" t="s">
        <v>196</v>
      </c>
      <c r="D107" s="217" t="s">
        <v>128</v>
      </c>
      <c r="E107" s="218" t="s">
        <v>398</v>
      </c>
      <c r="F107" s="219" t="s">
        <v>399</v>
      </c>
      <c r="G107" s="220" t="s">
        <v>131</v>
      </c>
      <c r="H107" s="221">
        <v>42</v>
      </c>
      <c r="I107" s="222"/>
      <c r="J107" s="223">
        <f>ROUND(I107*H107,2)</f>
        <v>0</v>
      </c>
      <c r="K107" s="219" t="s">
        <v>132</v>
      </c>
      <c r="L107" s="70"/>
      <c r="M107" s="224" t="s">
        <v>21</v>
      </c>
      <c r="N107" s="225" t="s">
        <v>41</v>
      </c>
      <c r="O107" s="45"/>
      <c r="P107" s="226">
        <f>O107*H107</f>
        <v>0</v>
      </c>
      <c r="Q107" s="226">
        <v>0.00364</v>
      </c>
      <c r="R107" s="226">
        <f>Q107*H107</f>
        <v>0.15287999999999999</v>
      </c>
      <c r="S107" s="226">
        <v>0</v>
      </c>
      <c r="T107" s="227">
        <f>S107*H107</f>
        <v>0</v>
      </c>
      <c r="AR107" s="22" t="s">
        <v>193</v>
      </c>
      <c r="AT107" s="22" t="s">
        <v>128</v>
      </c>
      <c r="AU107" s="22" t="s">
        <v>80</v>
      </c>
      <c r="AY107" s="22" t="s">
        <v>127</v>
      </c>
      <c r="BE107" s="228">
        <f>IF(N107="základní",J107,0)</f>
        <v>0</v>
      </c>
      <c r="BF107" s="228">
        <f>IF(N107="snížená",J107,0)</f>
        <v>0</v>
      </c>
      <c r="BG107" s="228">
        <f>IF(N107="zákl. přenesená",J107,0)</f>
        <v>0</v>
      </c>
      <c r="BH107" s="228">
        <f>IF(N107="sníž. přenesená",J107,0)</f>
        <v>0</v>
      </c>
      <c r="BI107" s="228">
        <f>IF(N107="nulová",J107,0)</f>
        <v>0</v>
      </c>
      <c r="BJ107" s="22" t="s">
        <v>78</v>
      </c>
      <c r="BK107" s="228">
        <f>ROUND(I107*H107,2)</f>
        <v>0</v>
      </c>
      <c r="BL107" s="22" t="s">
        <v>193</v>
      </c>
      <c r="BM107" s="22" t="s">
        <v>776</v>
      </c>
    </row>
    <row r="108" s="1" customFormat="1">
      <c r="B108" s="44"/>
      <c r="C108" s="72"/>
      <c r="D108" s="231" t="s">
        <v>154</v>
      </c>
      <c r="E108" s="72"/>
      <c r="F108" s="232" t="s">
        <v>368</v>
      </c>
      <c r="G108" s="72"/>
      <c r="H108" s="72"/>
      <c r="I108" s="189"/>
      <c r="J108" s="72"/>
      <c r="K108" s="72"/>
      <c r="L108" s="70"/>
      <c r="M108" s="233"/>
      <c r="N108" s="45"/>
      <c r="O108" s="45"/>
      <c r="P108" s="45"/>
      <c r="Q108" s="45"/>
      <c r="R108" s="45"/>
      <c r="S108" s="45"/>
      <c r="T108" s="93"/>
      <c r="AT108" s="22" t="s">
        <v>154</v>
      </c>
      <c r="AU108" s="22" t="s">
        <v>80</v>
      </c>
    </row>
    <row r="109" s="1" customFormat="1" ht="25.5" customHeight="1">
      <c r="B109" s="44"/>
      <c r="C109" s="217" t="s">
        <v>202</v>
      </c>
      <c r="D109" s="217" t="s">
        <v>128</v>
      </c>
      <c r="E109" s="218" t="s">
        <v>402</v>
      </c>
      <c r="F109" s="219" t="s">
        <v>403</v>
      </c>
      <c r="G109" s="220" t="s">
        <v>131</v>
      </c>
      <c r="H109" s="221">
        <v>41</v>
      </c>
      <c r="I109" s="222"/>
      <c r="J109" s="223">
        <f>ROUND(I109*H109,2)</f>
        <v>0</v>
      </c>
      <c r="K109" s="219" t="s">
        <v>132</v>
      </c>
      <c r="L109" s="70"/>
      <c r="M109" s="224" t="s">
        <v>21</v>
      </c>
      <c r="N109" s="225" t="s">
        <v>41</v>
      </c>
      <c r="O109" s="45"/>
      <c r="P109" s="226">
        <f>O109*H109</f>
        <v>0</v>
      </c>
      <c r="Q109" s="226">
        <v>0.0061000000000000004</v>
      </c>
      <c r="R109" s="226">
        <f>Q109*H109</f>
        <v>0.25009999999999999</v>
      </c>
      <c r="S109" s="226">
        <v>0</v>
      </c>
      <c r="T109" s="227">
        <f>S109*H109</f>
        <v>0</v>
      </c>
      <c r="AR109" s="22" t="s">
        <v>193</v>
      </c>
      <c r="AT109" s="22" t="s">
        <v>128</v>
      </c>
      <c r="AU109" s="22" t="s">
        <v>80</v>
      </c>
      <c r="AY109" s="22" t="s">
        <v>127</v>
      </c>
      <c r="BE109" s="228">
        <f>IF(N109="základní",J109,0)</f>
        <v>0</v>
      </c>
      <c r="BF109" s="228">
        <f>IF(N109="snížená",J109,0)</f>
        <v>0</v>
      </c>
      <c r="BG109" s="228">
        <f>IF(N109="zákl. přenesená",J109,0)</f>
        <v>0</v>
      </c>
      <c r="BH109" s="228">
        <f>IF(N109="sníž. přenesená",J109,0)</f>
        <v>0</v>
      </c>
      <c r="BI109" s="228">
        <f>IF(N109="nulová",J109,0)</f>
        <v>0</v>
      </c>
      <c r="BJ109" s="22" t="s">
        <v>78</v>
      </c>
      <c r="BK109" s="228">
        <f>ROUND(I109*H109,2)</f>
        <v>0</v>
      </c>
      <c r="BL109" s="22" t="s">
        <v>193</v>
      </c>
      <c r="BM109" s="22" t="s">
        <v>777</v>
      </c>
    </row>
    <row r="110" s="1" customFormat="1">
      <c r="B110" s="44"/>
      <c r="C110" s="72"/>
      <c r="D110" s="231" t="s">
        <v>154</v>
      </c>
      <c r="E110" s="72"/>
      <c r="F110" s="232" t="s">
        <v>368</v>
      </c>
      <c r="G110" s="72"/>
      <c r="H110" s="72"/>
      <c r="I110" s="189"/>
      <c r="J110" s="72"/>
      <c r="K110" s="72"/>
      <c r="L110" s="70"/>
      <c r="M110" s="233"/>
      <c r="N110" s="45"/>
      <c r="O110" s="45"/>
      <c r="P110" s="45"/>
      <c r="Q110" s="45"/>
      <c r="R110" s="45"/>
      <c r="S110" s="45"/>
      <c r="T110" s="93"/>
      <c r="AT110" s="22" t="s">
        <v>154</v>
      </c>
      <c r="AU110" s="22" t="s">
        <v>80</v>
      </c>
    </row>
    <row r="111" s="1" customFormat="1" ht="16.5" customHeight="1">
      <c r="B111" s="44"/>
      <c r="C111" s="217" t="s">
        <v>206</v>
      </c>
      <c r="D111" s="217" t="s">
        <v>128</v>
      </c>
      <c r="E111" s="218" t="s">
        <v>462</v>
      </c>
      <c r="F111" s="219" t="s">
        <v>463</v>
      </c>
      <c r="G111" s="220" t="s">
        <v>131</v>
      </c>
      <c r="H111" s="221">
        <v>42</v>
      </c>
      <c r="I111" s="222"/>
      <c r="J111" s="223">
        <f>ROUND(I111*H111,2)</f>
        <v>0</v>
      </c>
      <c r="K111" s="219" t="s">
        <v>132</v>
      </c>
      <c r="L111" s="70"/>
      <c r="M111" s="224" t="s">
        <v>21</v>
      </c>
      <c r="N111" s="225" t="s">
        <v>41</v>
      </c>
      <c r="O111" s="45"/>
      <c r="P111" s="226">
        <f>O111*H111</f>
        <v>0</v>
      </c>
      <c r="Q111" s="226">
        <v>0.00042999999999999999</v>
      </c>
      <c r="R111" s="226">
        <f>Q111*H111</f>
        <v>0.01806</v>
      </c>
      <c r="S111" s="226">
        <v>0</v>
      </c>
      <c r="T111" s="227">
        <f>S111*H111</f>
        <v>0</v>
      </c>
      <c r="AR111" s="22" t="s">
        <v>193</v>
      </c>
      <c r="AT111" s="22" t="s">
        <v>128</v>
      </c>
      <c r="AU111" s="22" t="s">
        <v>80</v>
      </c>
      <c r="AY111" s="22" t="s">
        <v>127</v>
      </c>
      <c r="BE111" s="228">
        <f>IF(N111="základní",J111,0)</f>
        <v>0</v>
      </c>
      <c r="BF111" s="228">
        <f>IF(N111="snížená",J111,0)</f>
        <v>0</v>
      </c>
      <c r="BG111" s="228">
        <f>IF(N111="zákl. přenesená",J111,0)</f>
        <v>0</v>
      </c>
      <c r="BH111" s="228">
        <f>IF(N111="sníž. přenesená",J111,0)</f>
        <v>0</v>
      </c>
      <c r="BI111" s="228">
        <f>IF(N111="nulová",J111,0)</f>
        <v>0</v>
      </c>
      <c r="BJ111" s="22" t="s">
        <v>78</v>
      </c>
      <c r="BK111" s="228">
        <f>ROUND(I111*H111,2)</f>
        <v>0</v>
      </c>
      <c r="BL111" s="22" t="s">
        <v>193</v>
      </c>
      <c r="BM111" s="22" t="s">
        <v>778</v>
      </c>
    </row>
    <row r="112" s="1" customFormat="1">
      <c r="B112" s="44"/>
      <c r="C112" s="72"/>
      <c r="D112" s="231" t="s">
        <v>154</v>
      </c>
      <c r="E112" s="72"/>
      <c r="F112" s="232" t="s">
        <v>448</v>
      </c>
      <c r="G112" s="72"/>
      <c r="H112" s="72"/>
      <c r="I112" s="189"/>
      <c r="J112" s="72"/>
      <c r="K112" s="72"/>
      <c r="L112" s="70"/>
      <c r="M112" s="233"/>
      <c r="N112" s="45"/>
      <c r="O112" s="45"/>
      <c r="P112" s="45"/>
      <c r="Q112" s="45"/>
      <c r="R112" s="45"/>
      <c r="S112" s="45"/>
      <c r="T112" s="93"/>
      <c r="AT112" s="22" t="s">
        <v>154</v>
      </c>
      <c r="AU112" s="22" t="s">
        <v>80</v>
      </c>
    </row>
    <row r="113" s="1" customFormat="1" ht="16.5" customHeight="1">
      <c r="B113" s="44"/>
      <c r="C113" s="217" t="s">
        <v>10</v>
      </c>
      <c r="D113" s="217" t="s">
        <v>128</v>
      </c>
      <c r="E113" s="218" t="s">
        <v>466</v>
      </c>
      <c r="F113" s="219" t="s">
        <v>467</v>
      </c>
      <c r="G113" s="220" t="s">
        <v>131</v>
      </c>
      <c r="H113" s="221">
        <v>41</v>
      </c>
      <c r="I113" s="222"/>
      <c r="J113" s="223">
        <f>ROUND(I113*H113,2)</f>
        <v>0</v>
      </c>
      <c r="K113" s="219" t="s">
        <v>132</v>
      </c>
      <c r="L113" s="70"/>
      <c r="M113" s="224" t="s">
        <v>21</v>
      </c>
      <c r="N113" s="225" t="s">
        <v>41</v>
      </c>
      <c r="O113" s="45"/>
      <c r="P113" s="226">
        <f>O113*H113</f>
        <v>0</v>
      </c>
      <c r="Q113" s="226">
        <v>0.00046999999999999999</v>
      </c>
      <c r="R113" s="226">
        <f>Q113*H113</f>
        <v>0.019269999999999999</v>
      </c>
      <c r="S113" s="226">
        <v>0</v>
      </c>
      <c r="T113" s="227">
        <f>S113*H113</f>
        <v>0</v>
      </c>
      <c r="AR113" s="22" t="s">
        <v>193</v>
      </c>
      <c r="AT113" s="22" t="s">
        <v>128</v>
      </c>
      <c r="AU113" s="22" t="s">
        <v>80</v>
      </c>
      <c r="AY113" s="22" t="s">
        <v>127</v>
      </c>
      <c r="BE113" s="228">
        <f>IF(N113="základní",J113,0)</f>
        <v>0</v>
      </c>
      <c r="BF113" s="228">
        <f>IF(N113="snížená",J113,0)</f>
        <v>0</v>
      </c>
      <c r="BG113" s="228">
        <f>IF(N113="zákl. přenesená",J113,0)</f>
        <v>0</v>
      </c>
      <c r="BH113" s="228">
        <f>IF(N113="sníž. přenesená",J113,0)</f>
        <v>0</v>
      </c>
      <c r="BI113" s="228">
        <f>IF(N113="nulová",J113,0)</f>
        <v>0</v>
      </c>
      <c r="BJ113" s="22" t="s">
        <v>78</v>
      </c>
      <c r="BK113" s="228">
        <f>ROUND(I113*H113,2)</f>
        <v>0</v>
      </c>
      <c r="BL113" s="22" t="s">
        <v>193</v>
      </c>
      <c r="BM113" s="22" t="s">
        <v>779</v>
      </c>
    </row>
    <row r="114" s="1" customFormat="1">
      <c r="B114" s="44"/>
      <c r="C114" s="72"/>
      <c r="D114" s="231" t="s">
        <v>154</v>
      </c>
      <c r="E114" s="72"/>
      <c r="F114" s="232" t="s">
        <v>448</v>
      </c>
      <c r="G114" s="72"/>
      <c r="H114" s="72"/>
      <c r="I114" s="189"/>
      <c r="J114" s="72"/>
      <c r="K114" s="72"/>
      <c r="L114" s="70"/>
      <c r="M114" s="233"/>
      <c r="N114" s="45"/>
      <c r="O114" s="45"/>
      <c r="P114" s="45"/>
      <c r="Q114" s="45"/>
      <c r="R114" s="45"/>
      <c r="S114" s="45"/>
      <c r="T114" s="93"/>
      <c r="AT114" s="22" t="s">
        <v>154</v>
      </c>
      <c r="AU114" s="22" t="s">
        <v>80</v>
      </c>
    </row>
    <row r="115" s="1" customFormat="1" ht="25.5" customHeight="1">
      <c r="B115" s="44"/>
      <c r="C115" s="217" t="s">
        <v>193</v>
      </c>
      <c r="D115" s="217" t="s">
        <v>128</v>
      </c>
      <c r="E115" s="218" t="s">
        <v>497</v>
      </c>
      <c r="F115" s="219" t="s">
        <v>498</v>
      </c>
      <c r="G115" s="220" t="s">
        <v>237</v>
      </c>
      <c r="H115" s="221">
        <v>1</v>
      </c>
      <c r="I115" s="222"/>
      <c r="J115" s="223">
        <f>ROUND(I115*H115,2)</f>
        <v>0</v>
      </c>
      <c r="K115" s="219" t="s">
        <v>132</v>
      </c>
      <c r="L115" s="70"/>
      <c r="M115" s="224" t="s">
        <v>21</v>
      </c>
      <c r="N115" s="225" t="s">
        <v>41</v>
      </c>
      <c r="O115" s="45"/>
      <c r="P115" s="226">
        <f>O115*H115</f>
        <v>0</v>
      </c>
      <c r="Q115" s="226">
        <v>0.00107</v>
      </c>
      <c r="R115" s="226">
        <f>Q115*H115</f>
        <v>0.00107</v>
      </c>
      <c r="S115" s="226">
        <v>0</v>
      </c>
      <c r="T115" s="227">
        <f>S115*H115</f>
        <v>0</v>
      </c>
      <c r="AR115" s="22" t="s">
        <v>193</v>
      </c>
      <c r="AT115" s="22" t="s">
        <v>128</v>
      </c>
      <c r="AU115" s="22" t="s">
        <v>80</v>
      </c>
      <c r="AY115" s="22" t="s">
        <v>127</v>
      </c>
      <c r="BE115" s="228">
        <f>IF(N115="základní",J115,0)</f>
        <v>0</v>
      </c>
      <c r="BF115" s="228">
        <f>IF(N115="snížená",J115,0)</f>
        <v>0</v>
      </c>
      <c r="BG115" s="228">
        <f>IF(N115="zákl. přenesená",J115,0)</f>
        <v>0</v>
      </c>
      <c r="BH115" s="228">
        <f>IF(N115="sníž. přenesená",J115,0)</f>
        <v>0</v>
      </c>
      <c r="BI115" s="228">
        <f>IF(N115="nulová",J115,0)</f>
        <v>0</v>
      </c>
      <c r="BJ115" s="22" t="s">
        <v>78</v>
      </c>
      <c r="BK115" s="228">
        <f>ROUND(I115*H115,2)</f>
        <v>0</v>
      </c>
      <c r="BL115" s="22" t="s">
        <v>193</v>
      </c>
      <c r="BM115" s="22" t="s">
        <v>780</v>
      </c>
    </row>
    <row r="116" s="1" customFormat="1" ht="25.5" customHeight="1">
      <c r="B116" s="44"/>
      <c r="C116" s="217" t="s">
        <v>216</v>
      </c>
      <c r="D116" s="217" t="s">
        <v>128</v>
      </c>
      <c r="E116" s="218" t="s">
        <v>501</v>
      </c>
      <c r="F116" s="219" t="s">
        <v>502</v>
      </c>
      <c r="G116" s="220" t="s">
        <v>237</v>
      </c>
      <c r="H116" s="221">
        <v>1</v>
      </c>
      <c r="I116" s="222"/>
      <c r="J116" s="223">
        <f>ROUND(I116*H116,2)</f>
        <v>0</v>
      </c>
      <c r="K116" s="219" t="s">
        <v>132</v>
      </c>
      <c r="L116" s="70"/>
      <c r="M116" s="224" t="s">
        <v>21</v>
      </c>
      <c r="N116" s="225" t="s">
        <v>41</v>
      </c>
      <c r="O116" s="45"/>
      <c r="P116" s="226">
        <f>O116*H116</f>
        <v>0</v>
      </c>
      <c r="Q116" s="226">
        <v>0.0016800000000000001</v>
      </c>
      <c r="R116" s="226">
        <f>Q116*H116</f>
        <v>0.0016800000000000001</v>
      </c>
      <c r="S116" s="226">
        <v>0</v>
      </c>
      <c r="T116" s="227">
        <f>S116*H116</f>
        <v>0</v>
      </c>
      <c r="AR116" s="22" t="s">
        <v>193</v>
      </c>
      <c r="AT116" s="22" t="s">
        <v>128</v>
      </c>
      <c r="AU116" s="22" t="s">
        <v>80</v>
      </c>
      <c r="AY116" s="22" t="s">
        <v>127</v>
      </c>
      <c r="BE116" s="228">
        <f>IF(N116="základní",J116,0)</f>
        <v>0</v>
      </c>
      <c r="BF116" s="228">
        <f>IF(N116="snížená",J116,0)</f>
        <v>0</v>
      </c>
      <c r="BG116" s="228">
        <f>IF(N116="zákl. přenesená",J116,0)</f>
        <v>0</v>
      </c>
      <c r="BH116" s="228">
        <f>IF(N116="sníž. přenesená",J116,0)</f>
        <v>0</v>
      </c>
      <c r="BI116" s="228">
        <f>IF(N116="nulová",J116,0)</f>
        <v>0</v>
      </c>
      <c r="BJ116" s="22" t="s">
        <v>78</v>
      </c>
      <c r="BK116" s="228">
        <f>ROUND(I116*H116,2)</f>
        <v>0</v>
      </c>
      <c r="BL116" s="22" t="s">
        <v>193</v>
      </c>
      <c r="BM116" s="22" t="s">
        <v>781</v>
      </c>
    </row>
    <row r="117" s="1" customFormat="1" ht="25.5" customHeight="1">
      <c r="B117" s="44"/>
      <c r="C117" s="217" t="s">
        <v>220</v>
      </c>
      <c r="D117" s="217" t="s">
        <v>128</v>
      </c>
      <c r="E117" s="218" t="s">
        <v>529</v>
      </c>
      <c r="F117" s="219" t="s">
        <v>530</v>
      </c>
      <c r="G117" s="220" t="s">
        <v>131</v>
      </c>
      <c r="H117" s="221">
        <v>83</v>
      </c>
      <c r="I117" s="222"/>
      <c r="J117" s="223">
        <f>ROUND(I117*H117,2)</f>
        <v>0</v>
      </c>
      <c r="K117" s="219" t="s">
        <v>132</v>
      </c>
      <c r="L117" s="70"/>
      <c r="M117" s="224" t="s">
        <v>21</v>
      </c>
      <c r="N117" s="225" t="s">
        <v>41</v>
      </c>
      <c r="O117" s="45"/>
      <c r="P117" s="226">
        <f>O117*H117</f>
        <v>0</v>
      </c>
      <c r="Q117" s="226">
        <v>0.00019000000000000001</v>
      </c>
      <c r="R117" s="226">
        <f>Q117*H117</f>
        <v>0.015769999999999999</v>
      </c>
      <c r="S117" s="226">
        <v>0</v>
      </c>
      <c r="T117" s="227">
        <f>S117*H117</f>
        <v>0</v>
      </c>
      <c r="AR117" s="22" t="s">
        <v>193</v>
      </c>
      <c r="AT117" s="22" t="s">
        <v>128</v>
      </c>
      <c r="AU117" s="22" t="s">
        <v>80</v>
      </c>
      <c r="AY117" s="22" t="s">
        <v>127</v>
      </c>
      <c r="BE117" s="228">
        <f>IF(N117="základní",J117,0)</f>
        <v>0</v>
      </c>
      <c r="BF117" s="228">
        <f>IF(N117="snížená",J117,0)</f>
        <v>0</v>
      </c>
      <c r="BG117" s="228">
        <f>IF(N117="zákl. přenesená",J117,0)</f>
        <v>0</v>
      </c>
      <c r="BH117" s="228">
        <f>IF(N117="sníž. přenesená",J117,0)</f>
        <v>0</v>
      </c>
      <c r="BI117" s="228">
        <f>IF(N117="nulová",J117,0)</f>
        <v>0</v>
      </c>
      <c r="BJ117" s="22" t="s">
        <v>78</v>
      </c>
      <c r="BK117" s="228">
        <f>ROUND(I117*H117,2)</f>
        <v>0</v>
      </c>
      <c r="BL117" s="22" t="s">
        <v>193</v>
      </c>
      <c r="BM117" s="22" t="s">
        <v>782</v>
      </c>
    </row>
    <row r="118" s="1" customFormat="1">
      <c r="B118" s="44"/>
      <c r="C118" s="72"/>
      <c r="D118" s="231" t="s">
        <v>154</v>
      </c>
      <c r="E118" s="72"/>
      <c r="F118" s="232" t="s">
        <v>532</v>
      </c>
      <c r="G118" s="72"/>
      <c r="H118" s="72"/>
      <c r="I118" s="189"/>
      <c r="J118" s="72"/>
      <c r="K118" s="72"/>
      <c r="L118" s="70"/>
      <c r="M118" s="233"/>
      <c r="N118" s="45"/>
      <c r="O118" s="45"/>
      <c r="P118" s="45"/>
      <c r="Q118" s="45"/>
      <c r="R118" s="45"/>
      <c r="S118" s="45"/>
      <c r="T118" s="93"/>
      <c r="AT118" s="22" t="s">
        <v>154</v>
      </c>
      <c r="AU118" s="22" t="s">
        <v>80</v>
      </c>
    </row>
    <row r="119" s="1" customFormat="1" ht="25.5" customHeight="1">
      <c r="B119" s="44"/>
      <c r="C119" s="217" t="s">
        <v>227</v>
      </c>
      <c r="D119" s="217" t="s">
        <v>128</v>
      </c>
      <c r="E119" s="218" t="s">
        <v>538</v>
      </c>
      <c r="F119" s="219" t="s">
        <v>539</v>
      </c>
      <c r="G119" s="220" t="s">
        <v>131</v>
      </c>
      <c r="H119" s="221">
        <v>83</v>
      </c>
      <c r="I119" s="222"/>
      <c r="J119" s="223">
        <f>ROUND(I119*H119,2)</f>
        <v>0</v>
      </c>
      <c r="K119" s="219" t="s">
        <v>132</v>
      </c>
      <c r="L119" s="70"/>
      <c r="M119" s="224" t="s">
        <v>21</v>
      </c>
      <c r="N119" s="225" t="s">
        <v>41</v>
      </c>
      <c r="O119" s="45"/>
      <c r="P119" s="226">
        <f>O119*H119</f>
        <v>0</v>
      </c>
      <c r="Q119" s="226">
        <v>1.0000000000000001E-05</v>
      </c>
      <c r="R119" s="226">
        <f>Q119*H119</f>
        <v>0.00083000000000000012</v>
      </c>
      <c r="S119" s="226">
        <v>0</v>
      </c>
      <c r="T119" s="227">
        <f>S119*H119</f>
        <v>0</v>
      </c>
      <c r="AR119" s="22" t="s">
        <v>193</v>
      </c>
      <c r="AT119" s="22" t="s">
        <v>128</v>
      </c>
      <c r="AU119" s="22" t="s">
        <v>80</v>
      </c>
      <c r="AY119" s="22" t="s">
        <v>127</v>
      </c>
      <c r="BE119" s="228">
        <f>IF(N119="základní",J119,0)</f>
        <v>0</v>
      </c>
      <c r="BF119" s="228">
        <f>IF(N119="snížená",J119,0)</f>
        <v>0</v>
      </c>
      <c r="BG119" s="228">
        <f>IF(N119="zákl. přenesená",J119,0)</f>
        <v>0</v>
      </c>
      <c r="BH119" s="228">
        <f>IF(N119="sníž. přenesená",J119,0)</f>
        <v>0</v>
      </c>
      <c r="BI119" s="228">
        <f>IF(N119="nulová",J119,0)</f>
        <v>0</v>
      </c>
      <c r="BJ119" s="22" t="s">
        <v>78</v>
      </c>
      <c r="BK119" s="228">
        <f>ROUND(I119*H119,2)</f>
        <v>0</v>
      </c>
      <c r="BL119" s="22" t="s">
        <v>193</v>
      </c>
      <c r="BM119" s="22" t="s">
        <v>783</v>
      </c>
    </row>
    <row r="120" s="1" customFormat="1">
      <c r="B120" s="44"/>
      <c r="C120" s="72"/>
      <c r="D120" s="231" t="s">
        <v>154</v>
      </c>
      <c r="E120" s="72"/>
      <c r="F120" s="232" t="s">
        <v>532</v>
      </c>
      <c r="G120" s="72"/>
      <c r="H120" s="72"/>
      <c r="I120" s="189"/>
      <c r="J120" s="72"/>
      <c r="K120" s="72"/>
      <c r="L120" s="70"/>
      <c r="M120" s="233"/>
      <c r="N120" s="45"/>
      <c r="O120" s="45"/>
      <c r="P120" s="45"/>
      <c r="Q120" s="45"/>
      <c r="R120" s="45"/>
      <c r="S120" s="45"/>
      <c r="T120" s="93"/>
      <c r="AT120" s="22" t="s">
        <v>154</v>
      </c>
      <c r="AU120" s="22" t="s">
        <v>80</v>
      </c>
    </row>
    <row r="121" s="1" customFormat="1" ht="25.5" customHeight="1">
      <c r="B121" s="44"/>
      <c r="C121" s="217" t="s">
        <v>231</v>
      </c>
      <c r="D121" s="217" t="s">
        <v>128</v>
      </c>
      <c r="E121" s="218" t="s">
        <v>753</v>
      </c>
      <c r="F121" s="219" t="s">
        <v>754</v>
      </c>
      <c r="G121" s="220" t="s">
        <v>169</v>
      </c>
      <c r="H121" s="221">
        <v>41</v>
      </c>
      <c r="I121" s="222"/>
      <c r="J121" s="223">
        <f>ROUND(I121*H121,2)</f>
        <v>0</v>
      </c>
      <c r="K121" s="219" t="s">
        <v>132</v>
      </c>
      <c r="L121" s="70"/>
      <c r="M121" s="224" t="s">
        <v>21</v>
      </c>
      <c r="N121" s="225" t="s">
        <v>41</v>
      </c>
      <c r="O121" s="45"/>
      <c r="P121" s="226">
        <f>O121*H121</f>
        <v>0</v>
      </c>
      <c r="Q121" s="226">
        <v>0</v>
      </c>
      <c r="R121" s="226">
        <f>Q121*H121</f>
        <v>0</v>
      </c>
      <c r="S121" s="226">
        <v>0</v>
      </c>
      <c r="T121" s="227">
        <f>S121*H121</f>
        <v>0</v>
      </c>
      <c r="AR121" s="22" t="s">
        <v>193</v>
      </c>
      <c r="AT121" s="22" t="s">
        <v>128</v>
      </c>
      <c r="AU121" s="22" t="s">
        <v>80</v>
      </c>
      <c r="AY121" s="22" t="s">
        <v>127</v>
      </c>
      <c r="BE121" s="228">
        <f>IF(N121="základní",J121,0)</f>
        <v>0</v>
      </c>
      <c r="BF121" s="228">
        <f>IF(N121="snížená",J121,0)</f>
        <v>0</v>
      </c>
      <c r="BG121" s="228">
        <f>IF(N121="zákl. přenesená",J121,0)</f>
        <v>0</v>
      </c>
      <c r="BH121" s="228">
        <f>IF(N121="sníž. přenesená",J121,0)</f>
        <v>0</v>
      </c>
      <c r="BI121" s="228">
        <f>IF(N121="nulová",J121,0)</f>
        <v>0</v>
      </c>
      <c r="BJ121" s="22" t="s">
        <v>78</v>
      </c>
      <c r="BK121" s="228">
        <f>ROUND(I121*H121,2)</f>
        <v>0</v>
      </c>
      <c r="BL121" s="22" t="s">
        <v>193</v>
      </c>
      <c r="BM121" s="22" t="s">
        <v>784</v>
      </c>
    </row>
    <row r="122" s="1" customFormat="1" ht="38.25" customHeight="1">
      <c r="B122" s="44"/>
      <c r="C122" s="217" t="s">
        <v>9</v>
      </c>
      <c r="D122" s="217" t="s">
        <v>128</v>
      </c>
      <c r="E122" s="218" t="s">
        <v>756</v>
      </c>
      <c r="F122" s="219" t="s">
        <v>757</v>
      </c>
      <c r="G122" s="220" t="s">
        <v>169</v>
      </c>
      <c r="H122" s="221">
        <v>0.46500000000000002</v>
      </c>
      <c r="I122" s="222"/>
      <c r="J122" s="223">
        <f>ROUND(I122*H122,2)</f>
        <v>0</v>
      </c>
      <c r="K122" s="219" t="s">
        <v>132</v>
      </c>
      <c r="L122" s="70"/>
      <c r="M122" s="224" t="s">
        <v>21</v>
      </c>
      <c r="N122" s="225" t="s">
        <v>41</v>
      </c>
      <c r="O122" s="45"/>
      <c r="P122" s="226">
        <f>O122*H122</f>
        <v>0</v>
      </c>
      <c r="Q122" s="226">
        <v>0</v>
      </c>
      <c r="R122" s="226">
        <f>Q122*H122</f>
        <v>0</v>
      </c>
      <c r="S122" s="226">
        <v>0</v>
      </c>
      <c r="T122" s="227">
        <f>S122*H122</f>
        <v>0</v>
      </c>
      <c r="AR122" s="22" t="s">
        <v>193</v>
      </c>
      <c r="AT122" s="22" t="s">
        <v>128</v>
      </c>
      <c r="AU122" s="22" t="s">
        <v>80</v>
      </c>
      <c r="AY122" s="22" t="s">
        <v>127</v>
      </c>
      <c r="BE122" s="228">
        <f>IF(N122="základní",J122,0)</f>
        <v>0</v>
      </c>
      <c r="BF122" s="228">
        <f>IF(N122="snížená",J122,0)</f>
        <v>0</v>
      </c>
      <c r="BG122" s="228">
        <f>IF(N122="zákl. přenesená",J122,0)</f>
        <v>0</v>
      </c>
      <c r="BH122" s="228">
        <f>IF(N122="sníž. přenesená",J122,0)</f>
        <v>0</v>
      </c>
      <c r="BI122" s="228">
        <f>IF(N122="nulová",J122,0)</f>
        <v>0</v>
      </c>
      <c r="BJ122" s="22" t="s">
        <v>78</v>
      </c>
      <c r="BK122" s="228">
        <f>ROUND(I122*H122,2)</f>
        <v>0</v>
      </c>
      <c r="BL122" s="22" t="s">
        <v>193</v>
      </c>
      <c r="BM122" s="22" t="s">
        <v>785</v>
      </c>
    </row>
    <row r="123" s="1" customFormat="1">
      <c r="B123" s="44"/>
      <c r="C123" s="72"/>
      <c r="D123" s="231" t="s">
        <v>154</v>
      </c>
      <c r="E123" s="72"/>
      <c r="F123" s="232" t="s">
        <v>549</v>
      </c>
      <c r="G123" s="72"/>
      <c r="H123" s="72"/>
      <c r="I123" s="189"/>
      <c r="J123" s="72"/>
      <c r="K123" s="72"/>
      <c r="L123" s="70"/>
      <c r="M123" s="270"/>
      <c r="N123" s="267"/>
      <c r="O123" s="267"/>
      <c r="P123" s="267"/>
      <c r="Q123" s="267"/>
      <c r="R123" s="267"/>
      <c r="S123" s="267"/>
      <c r="T123" s="271"/>
      <c r="AT123" s="22" t="s">
        <v>154</v>
      </c>
      <c r="AU123" s="22" t="s">
        <v>80</v>
      </c>
    </row>
    <row r="124" s="1" customFormat="1" ht="6.96" customHeight="1">
      <c r="B124" s="65"/>
      <c r="C124" s="66"/>
      <c r="D124" s="66"/>
      <c r="E124" s="66"/>
      <c r="F124" s="66"/>
      <c r="G124" s="66"/>
      <c r="H124" s="66"/>
      <c r="I124" s="164"/>
      <c r="J124" s="66"/>
      <c r="K124" s="66"/>
      <c r="L124" s="70"/>
    </row>
  </sheetData>
  <sheetProtection sheet="1" autoFilter="0" formatColumns="0" formatRows="0" objects="1" scenarios="1" spinCount="100000" saltValue="AoP3PgMe874YHTaoWNTCjOLkIzpVQZQ4oCrECpZq8XQ8JkZftgVjg9NqwYpgFj63m4Lv4Jx2T6LF9tHN4VVE8w==" hashValue="Em32JdNO0fDfrKwJ8YvV1OIWBz6FG9g3a6TMJIZ/ROuF+dTdr44Nn+X5bQFB67IJ7QowhNJ26sQ6c62qShRkww==" algorithmName="SHA-512" password="CC35"/>
  <autoFilter ref="C80:K123"/>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2" customWidth="1"/>
    <col min="2" max="2" width="1.664063" style="272" customWidth="1"/>
    <col min="3" max="4" width="5" style="272" customWidth="1"/>
    <col min="5" max="5" width="11.67" style="272" customWidth="1"/>
    <col min="6" max="6" width="9.17" style="272" customWidth="1"/>
    <col min="7" max="7" width="5" style="272" customWidth="1"/>
    <col min="8" max="8" width="77.83" style="272" customWidth="1"/>
    <col min="9" max="10" width="20" style="272" customWidth="1"/>
    <col min="11" max="11" width="1.664063" style="272" customWidth="1"/>
  </cols>
  <sheetData>
    <row r="1" ht="37.5" customHeight="1"/>
    <row r="2" ht="7.5" customHeight="1">
      <c r="B2" s="273"/>
      <c r="C2" s="274"/>
      <c r="D2" s="274"/>
      <c r="E2" s="274"/>
      <c r="F2" s="274"/>
      <c r="G2" s="274"/>
      <c r="H2" s="274"/>
      <c r="I2" s="274"/>
      <c r="J2" s="274"/>
      <c r="K2" s="275"/>
    </row>
    <row r="3" s="13" customFormat="1" ht="45" customHeight="1">
      <c r="B3" s="276"/>
      <c r="C3" s="277" t="s">
        <v>786</v>
      </c>
      <c r="D3" s="277"/>
      <c r="E3" s="277"/>
      <c r="F3" s="277"/>
      <c r="G3" s="277"/>
      <c r="H3" s="277"/>
      <c r="I3" s="277"/>
      <c r="J3" s="277"/>
      <c r="K3" s="278"/>
    </row>
    <row r="4" ht="25.5" customHeight="1">
      <c r="B4" s="279"/>
      <c r="C4" s="280" t="s">
        <v>787</v>
      </c>
      <c r="D4" s="280"/>
      <c r="E4" s="280"/>
      <c r="F4" s="280"/>
      <c r="G4" s="280"/>
      <c r="H4" s="280"/>
      <c r="I4" s="280"/>
      <c r="J4" s="280"/>
      <c r="K4" s="281"/>
    </row>
    <row r="5" ht="5.25" customHeight="1">
      <c r="B5" s="279"/>
      <c r="C5" s="282"/>
      <c r="D5" s="282"/>
      <c r="E5" s="282"/>
      <c r="F5" s="282"/>
      <c r="G5" s="282"/>
      <c r="H5" s="282"/>
      <c r="I5" s="282"/>
      <c r="J5" s="282"/>
      <c r="K5" s="281"/>
    </row>
    <row r="6" ht="15" customHeight="1">
      <c r="B6" s="279"/>
      <c r="C6" s="283" t="s">
        <v>788</v>
      </c>
      <c r="D6" s="283"/>
      <c r="E6" s="283"/>
      <c r="F6" s="283"/>
      <c r="G6" s="283"/>
      <c r="H6" s="283"/>
      <c r="I6" s="283"/>
      <c r="J6" s="283"/>
      <c r="K6" s="281"/>
    </row>
    <row r="7" ht="15" customHeight="1">
      <c r="B7" s="284"/>
      <c r="C7" s="283" t="s">
        <v>789</v>
      </c>
      <c r="D7" s="283"/>
      <c r="E7" s="283"/>
      <c r="F7" s="283"/>
      <c r="G7" s="283"/>
      <c r="H7" s="283"/>
      <c r="I7" s="283"/>
      <c r="J7" s="283"/>
      <c r="K7" s="281"/>
    </row>
    <row r="8" ht="12.75" customHeight="1">
      <c r="B8" s="284"/>
      <c r="C8" s="283"/>
      <c r="D8" s="283"/>
      <c r="E8" s="283"/>
      <c r="F8" s="283"/>
      <c r="G8" s="283"/>
      <c r="H8" s="283"/>
      <c r="I8" s="283"/>
      <c r="J8" s="283"/>
      <c r="K8" s="281"/>
    </row>
    <row r="9" ht="15" customHeight="1">
      <c r="B9" s="284"/>
      <c r="C9" s="283" t="s">
        <v>790</v>
      </c>
      <c r="D9" s="283"/>
      <c r="E9" s="283"/>
      <c r="F9" s="283"/>
      <c r="G9" s="283"/>
      <c r="H9" s="283"/>
      <c r="I9" s="283"/>
      <c r="J9" s="283"/>
      <c r="K9" s="281"/>
    </row>
    <row r="10" ht="15" customHeight="1">
      <c r="B10" s="284"/>
      <c r="C10" s="283"/>
      <c r="D10" s="283" t="s">
        <v>791</v>
      </c>
      <c r="E10" s="283"/>
      <c r="F10" s="283"/>
      <c r="G10" s="283"/>
      <c r="H10" s="283"/>
      <c r="I10" s="283"/>
      <c r="J10" s="283"/>
      <c r="K10" s="281"/>
    </row>
    <row r="11" ht="15" customHeight="1">
      <c r="B11" s="284"/>
      <c r="C11" s="285"/>
      <c r="D11" s="283" t="s">
        <v>792</v>
      </c>
      <c r="E11" s="283"/>
      <c r="F11" s="283"/>
      <c r="G11" s="283"/>
      <c r="H11" s="283"/>
      <c r="I11" s="283"/>
      <c r="J11" s="283"/>
      <c r="K11" s="281"/>
    </row>
    <row r="12" ht="12.75" customHeight="1">
      <c r="B12" s="284"/>
      <c r="C12" s="285"/>
      <c r="D12" s="285"/>
      <c r="E12" s="285"/>
      <c r="F12" s="285"/>
      <c r="G12" s="285"/>
      <c r="H12" s="285"/>
      <c r="I12" s="285"/>
      <c r="J12" s="285"/>
      <c r="K12" s="281"/>
    </row>
    <row r="13" ht="15" customHeight="1">
      <c r="B13" s="284"/>
      <c r="C13" s="285"/>
      <c r="D13" s="283" t="s">
        <v>793</v>
      </c>
      <c r="E13" s="283"/>
      <c r="F13" s="283"/>
      <c r="G13" s="283"/>
      <c r="H13" s="283"/>
      <c r="I13" s="283"/>
      <c r="J13" s="283"/>
      <c r="K13" s="281"/>
    </row>
    <row r="14" ht="15" customHeight="1">
      <c r="B14" s="284"/>
      <c r="C14" s="285"/>
      <c r="D14" s="283" t="s">
        <v>794</v>
      </c>
      <c r="E14" s="283"/>
      <c r="F14" s="283"/>
      <c r="G14" s="283"/>
      <c r="H14" s="283"/>
      <c r="I14" s="283"/>
      <c r="J14" s="283"/>
      <c r="K14" s="281"/>
    </row>
    <row r="15" ht="15" customHeight="1">
      <c r="B15" s="284"/>
      <c r="C15" s="285"/>
      <c r="D15" s="283" t="s">
        <v>795</v>
      </c>
      <c r="E15" s="283"/>
      <c r="F15" s="283"/>
      <c r="G15" s="283"/>
      <c r="H15" s="283"/>
      <c r="I15" s="283"/>
      <c r="J15" s="283"/>
      <c r="K15" s="281"/>
    </row>
    <row r="16" ht="15" customHeight="1">
      <c r="B16" s="284"/>
      <c r="C16" s="285"/>
      <c r="D16" s="285"/>
      <c r="E16" s="286" t="s">
        <v>77</v>
      </c>
      <c r="F16" s="283" t="s">
        <v>796</v>
      </c>
      <c r="G16" s="283"/>
      <c r="H16" s="283"/>
      <c r="I16" s="283"/>
      <c r="J16" s="283"/>
      <c r="K16" s="281"/>
    </row>
    <row r="17" ht="15" customHeight="1">
      <c r="B17" s="284"/>
      <c r="C17" s="285"/>
      <c r="D17" s="285"/>
      <c r="E17" s="286" t="s">
        <v>797</v>
      </c>
      <c r="F17" s="283" t="s">
        <v>798</v>
      </c>
      <c r="G17" s="283"/>
      <c r="H17" s="283"/>
      <c r="I17" s="283"/>
      <c r="J17" s="283"/>
      <c r="K17" s="281"/>
    </row>
    <row r="18" ht="15" customHeight="1">
      <c r="B18" s="284"/>
      <c r="C18" s="285"/>
      <c r="D18" s="285"/>
      <c r="E18" s="286" t="s">
        <v>799</v>
      </c>
      <c r="F18" s="283" t="s">
        <v>800</v>
      </c>
      <c r="G18" s="283"/>
      <c r="H18" s="283"/>
      <c r="I18" s="283"/>
      <c r="J18" s="283"/>
      <c r="K18" s="281"/>
    </row>
    <row r="19" ht="15" customHeight="1">
      <c r="B19" s="284"/>
      <c r="C19" s="285"/>
      <c r="D19" s="285"/>
      <c r="E19" s="286" t="s">
        <v>801</v>
      </c>
      <c r="F19" s="283" t="s">
        <v>802</v>
      </c>
      <c r="G19" s="283"/>
      <c r="H19" s="283"/>
      <c r="I19" s="283"/>
      <c r="J19" s="283"/>
      <c r="K19" s="281"/>
    </row>
    <row r="20" ht="15" customHeight="1">
      <c r="B20" s="284"/>
      <c r="C20" s="285"/>
      <c r="D20" s="285"/>
      <c r="E20" s="286" t="s">
        <v>803</v>
      </c>
      <c r="F20" s="283" t="s">
        <v>804</v>
      </c>
      <c r="G20" s="283"/>
      <c r="H20" s="283"/>
      <c r="I20" s="283"/>
      <c r="J20" s="283"/>
      <c r="K20" s="281"/>
    </row>
    <row r="21" ht="15" customHeight="1">
      <c r="B21" s="284"/>
      <c r="C21" s="285"/>
      <c r="D21" s="285"/>
      <c r="E21" s="286" t="s">
        <v>805</v>
      </c>
      <c r="F21" s="283" t="s">
        <v>806</v>
      </c>
      <c r="G21" s="283"/>
      <c r="H21" s="283"/>
      <c r="I21" s="283"/>
      <c r="J21" s="283"/>
      <c r="K21" s="281"/>
    </row>
    <row r="22" ht="12.75" customHeight="1">
      <c r="B22" s="284"/>
      <c r="C22" s="285"/>
      <c r="D22" s="285"/>
      <c r="E22" s="285"/>
      <c r="F22" s="285"/>
      <c r="G22" s="285"/>
      <c r="H22" s="285"/>
      <c r="I22" s="285"/>
      <c r="J22" s="285"/>
      <c r="K22" s="281"/>
    </row>
    <row r="23" ht="15" customHeight="1">
      <c r="B23" s="284"/>
      <c r="C23" s="283" t="s">
        <v>807</v>
      </c>
      <c r="D23" s="283"/>
      <c r="E23" s="283"/>
      <c r="F23" s="283"/>
      <c r="G23" s="283"/>
      <c r="H23" s="283"/>
      <c r="I23" s="283"/>
      <c r="J23" s="283"/>
      <c r="K23" s="281"/>
    </row>
    <row r="24" ht="15" customHeight="1">
      <c r="B24" s="284"/>
      <c r="C24" s="283" t="s">
        <v>808</v>
      </c>
      <c r="D24" s="283"/>
      <c r="E24" s="283"/>
      <c r="F24" s="283"/>
      <c r="G24" s="283"/>
      <c r="H24" s="283"/>
      <c r="I24" s="283"/>
      <c r="J24" s="283"/>
      <c r="K24" s="281"/>
    </row>
    <row r="25" ht="15" customHeight="1">
      <c r="B25" s="284"/>
      <c r="C25" s="283"/>
      <c r="D25" s="283" t="s">
        <v>809</v>
      </c>
      <c r="E25" s="283"/>
      <c r="F25" s="283"/>
      <c r="G25" s="283"/>
      <c r="H25" s="283"/>
      <c r="I25" s="283"/>
      <c r="J25" s="283"/>
      <c r="K25" s="281"/>
    </row>
    <row r="26" ht="15" customHeight="1">
      <c r="B26" s="284"/>
      <c r="C26" s="285"/>
      <c r="D26" s="283" t="s">
        <v>810</v>
      </c>
      <c r="E26" s="283"/>
      <c r="F26" s="283"/>
      <c r="G26" s="283"/>
      <c r="H26" s="283"/>
      <c r="I26" s="283"/>
      <c r="J26" s="283"/>
      <c r="K26" s="281"/>
    </row>
    <row r="27" ht="12.75" customHeight="1">
      <c r="B27" s="284"/>
      <c r="C27" s="285"/>
      <c r="D27" s="285"/>
      <c r="E27" s="285"/>
      <c r="F27" s="285"/>
      <c r="G27" s="285"/>
      <c r="H27" s="285"/>
      <c r="I27" s="285"/>
      <c r="J27" s="285"/>
      <c r="K27" s="281"/>
    </row>
    <row r="28" ht="15" customHeight="1">
      <c r="B28" s="284"/>
      <c r="C28" s="285"/>
      <c r="D28" s="283" t="s">
        <v>811</v>
      </c>
      <c r="E28" s="283"/>
      <c r="F28" s="283"/>
      <c r="G28" s="283"/>
      <c r="H28" s="283"/>
      <c r="I28" s="283"/>
      <c r="J28" s="283"/>
      <c r="K28" s="281"/>
    </row>
    <row r="29" ht="15" customHeight="1">
      <c r="B29" s="284"/>
      <c r="C29" s="285"/>
      <c r="D29" s="283" t="s">
        <v>812</v>
      </c>
      <c r="E29" s="283"/>
      <c r="F29" s="283"/>
      <c r="G29" s="283"/>
      <c r="H29" s="283"/>
      <c r="I29" s="283"/>
      <c r="J29" s="283"/>
      <c r="K29" s="281"/>
    </row>
    <row r="30" ht="12.75" customHeight="1">
      <c r="B30" s="284"/>
      <c r="C30" s="285"/>
      <c r="D30" s="285"/>
      <c r="E30" s="285"/>
      <c r="F30" s="285"/>
      <c r="G30" s="285"/>
      <c r="H30" s="285"/>
      <c r="I30" s="285"/>
      <c r="J30" s="285"/>
      <c r="K30" s="281"/>
    </row>
    <row r="31" ht="15" customHeight="1">
      <c r="B31" s="284"/>
      <c r="C31" s="285"/>
      <c r="D31" s="283" t="s">
        <v>813</v>
      </c>
      <c r="E31" s="283"/>
      <c r="F31" s="283"/>
      <c r="G31" s="283"/>
      <c r="H31" s="283"/>
      <c r="I31" s="283"/>
      <c r="J31" s="283"/>
      <c r="K31" s="281"/>
    </row>
    <row r="32" ht="15" customHeight="1">
      <c r="B32" s="284"/>
      <c r="C32" s="285"/>
      <c r="D32" s="283" t="s">
        <v>814</v>
      </c>
      <c r="E32" s="283"/>
      <c r="F32" s="283"/>
      <c r="G32" s="283"/>
      <c r="H32" s="283"/>
      <c r="I32" s="283"/>
      <c r="J32" s="283"/>
      <c r="K32" s="281"/>
    </row>
    <row r="33" ht="15" customHeight="1">
      <c r="B33" s="284"/>
      <c r="C33" s="285"/>
      <c r="D33" s="283" t="s">
        <v>815</v>
      </c>
      <c r="E33" s="283"/>
      <c r="F33" s="283"/>
      <c r="G33" s="283"/>
      <c r="H33" s="283"/>
      <c r="I33" s="283"/>
      <c r="J33" s="283"/>
      <c r="K33" s="281"/>
    </row>
    <row r="34" ht="15" customHeight="1">
      <c r="B34" s="284"/>
      <c r="C34" s="285"/>
      <c r="D34" s="283"/>
      <c r="E34" s="287" t="s">
        <v>112</v>
      </c>
      <c r="F34" s="283"/>
      <c r="G34" s="283" t="s">
        <v>816</v>
      </c>
      <c r="H34" s="283"/>
      <c r="I34" s="283"/>
      <c r="J34" s="283"/>
      <c r="K34" s="281"/>
    </row>
    <row r="35" ht="30.75" customHeight="1">
      <c r="B35" s="284"/>
      <c r="C35" s="285"/>
      <c r="D35" s="283"/>
      <c r="E35" s="287" t="s">
        <v>817</v>
      </c>
      <c r="F35" s="283"/>
      <c r="G35" s="283" t="s">
        <v>818</v>
      </c>
      <c r="H35" s="283"/>
      <c r="I35" s="283"/>
      <c r="J35" s="283"/>
      <c r="K35" s="281"/>
    </row>
    <row r="36" ht="15" customHeight="1">
      <c r="B36" s="284"/>
      <c r="C36" s="285"/>
      <c r="D36" s="283"/>
      <c r="E36" s="287" t="s">
        <v>51</v>
      </c>
      <c r="F36" s="283"/>
      <c r="G36" s="283" t="s">
        <v>819</v>
      </c>
      <c r="H36" s="283"/>
      <c r="I36" s="283"/>
      <c r="J36" s="283"/>
      <c r="K36" s="281"/>
    </row>
    <row r="37" ht="15" customHeight="1">
      <c r="B37" s="284"/>
      <c r="C37" s="285"/>
      <c r="D37" s="283"/>
      <c r="E37" s="287" t="s">
        <v>113</v>
      </c>
      <c r="F37" s="283"/>
      <c r="G37" s="283" t="s">
        <v>820</v>
      </c>
      <c r="H37" s="283"/>
      <c r="I37" s="283"/>
      <c r="J37" s="283"/>
      <c r="K37" s="281"/>
    </row>
    <row r="38" ht="15" customHeight="1">
      <c r="B38" s="284"/>
      <c r="C38" s="285"/>
      <c r="D38" s="283"/>
      <c r="E38" s="287" t="s">
        <v>114</v>
      </c>
      <c r="F38" s="283"/>
      <c r="G38" s="283" t="s">
        <v>821</v>
      </c>
      <c r="H38" s="283"/>
      <c r="I38" s="283"/>
      <c r="J38" s="283"/>
      <c r="K38" s="281"/>
    </row>
    <row r="39" ht="15" customHeight="1">
      <c r="B39" s="284"/>
      <c r="C39" s="285"/>
      <c r="D39" s="283"/>
      <c r="E39" s="287" t="s">
        <v>115</v>
      </c>
      <c r="F39" s="283"/>
      <c r="G39" s="283" t="s">
        <v>822</v>
      </c>
      <c r="H39" s="283"/>
      <c r="I39" s="283"/>
      <c r="J39" s="283"/>
      <c r="K39" s="281"/>
    </row>
    <row r="40" ht="15" customHeight="1">
      <c r="B40" s="284"/>
      <c r="C40" s="285"/>
      <c r="D40" s="283"/>
      <c r="E40" s="287" t="s">
        <v>823</v>
      </c>
      <c r="F40" s="283"/>
      <c r="G40" s="283" t="s">
        <v>824</v>
      </c>
      <c r="H40" s="283"/>
      <c r="I40" s="283"/>
      <c r="J40" s="283"/>
      <c r="K40" s="281"/>
    </row>
    <row r="41" ht="15" customHeight="1">
      <c r="B41" s="284"/>
      <c r="C41" s="285"/>
      <c r="D41" s="283"/>
      <c r="E41" s="287"/>
      <c r="F41" s="283"/>
      <c r="G41" s="283" t="s">
        <v>825</v>
      </c>
      <c r="H41" s="283"/>
      <c r="I41" s="283"/>
      <c r="J41" s="283"/>
      <c r="K41" s="281"/>
    </row>
    <row r="42" ht="15" customHeight="1">
      <c r="B42" s="284"/>
      <c r="C42" s="285"/>
      <c r="D42" s="283"/>
      <c r="E42" s="287" t="s">
        <v>826</v>
      </c>
      <c r="F42" s="283"/>
      <c r="G42" s="283" t="s">
        <v>827</v>
      </c>
      <c r="H42" s="283"/>
      <c r="I42" s="283"/>
      <c r="J42" s="283"/>
      <c r="K42" s="281"/>
    </row>
    <row r="43" ht="15" customHeight="1">
      <c r="B43" s="284"/>
      <c r="C43" s="285"/>
      <c r="D43" s="283"/>
      <c r="E43" s="287" t="s">
        <v>117</v>
      </c>
      <c r="F43" s="283"/>
      <c r="G43" s="283" t="s">
        <v>828</v>
      </c>
      <c r="H43" s="283"/>
      <c r="I43" s="283"/>
      <c r="J43" s="283"/>
      <c r="K43" s="281"/>
    </row>
    <row r="44" ht="12.75" customHeight="1">
      <c r="B44" s="284"/>
      <c r="C44" s="285"/>
      <c r="D44" s="283"/>
      <c r="E44" s="283"/>
      <c r="F44" s="283"/>
      <c r="G44" s="283"/>
      <c r="H44" s="283"/>
      <c r="I44" s="283"/>
      <c r="J44" s="283"/>
      <c r="K44" s="281"/>
    </row>
    <row r="45" ht="15" customHeight="1">
      <c r="B45" s="284"/>
      <c r="C45" s="285"/>
      <c r="D45" s="283" t="s">
        <v>829</v>
      </c>
      <c r="E45" s="283"/>
      <c r="F45" s="283"/>
      <c r="G45" s="283"/>
      <c r="H45" s="283"/>
      <c r="I45" s="283"/>
      <c r="J45" s="283"/>
      <c r="K45" s="281"/>
    </row>
    <row r="46" ht="15" customHeight="1">
      <c r="B46" s="284"/>
      <c r="C46" s="285"/>
      <c r="D46" s="285"/>
      <c r="E46" s="283" t="s">
        <v>830</v>
      </c>
      <c r="F46" s="283"/>
      <c r="G46" s="283"/>
      <c r="H46" s="283"/>
      <c r="I46" s="283"/>
      <c r="J46" s="283"/>
      <c r="K46" s="281"/>
    </row>
    <row r="47" ht="15" customHeight="1">
      <c r="B47" s="284"/>
      <c r="C47" s="285"/>
      <c r="D47" s="285"/>
      <c r="E47" s="283" t="s">
        <v>831</v>
      </c>
      <c r="F47" s="283"/>
      <c r="G47" s="283"/>
      <c r="H47" s="283"/>
      <c r="I47" s="283"/>
      <c r="J47" s="283"/>
      <c r="K47" s="281"/>
    </row>
    <row r="48" ht="15" customHeight="1">
      <c r="B48" s="284"/>
      <c r="C48" s="285"/>
      <c r="D48" s="285"/>
      <c r="E48" s="283" t="s">
        <v>832</v>
      </c>
      <c r="F48" s="283"/>
      <c r="G48" s="283"/>
      <c r="H48" s="283"/>
      <c r="I48" s="283"/>
      <c r="J48" s="283"/>
      <c r="K48" s="281"/>
    </row>
    <row r="49" ht="15" customHeight="1">
      <c r="B49" s="284"/>
      <c r="C49" s="285"/>
      <c r="D49" s="283" t="s">
        <v>833</v>
      </c>
      <c r="E49" s="283"/>
      <c r="F49" s="283"/>
      <c r="G49" s="283"/>
      <c r="H49" s="283"/>
      <c r="I49" s="283"/>
      <c r="J49" s="283"/>
      <c r="K49" s="281"/>
    </row>
    <row r="50" ht="25.5" customHeight="1">
      <c r="B50" s="279"/>
      <c r="C50" s="280" t="s">
        <v>834</v>
      </c>
      <c r="D50" s="280"/>
      <c r="E50" s="280"/>
      <c r="F50" s="280"/>
      <c r="G50" s="280"/>
      <c r="H50" s="280"/>
      <c r="I50" s="280"/>
      <c r="J50" s="280"/>
      <c r="K50" s="281"/>
    </row>
    <row r="51" ht="5.25" customHeight="1">
      <c r="B51" s="279"/>
      <c r="C51" s="282"/>
      <c r="D51" s="282"/>
      <c r="E51" s="282"/>
      <c r="F51" s="282"/>
      <c r="G51" s="282"/>
      <c r="H51" s="282"/>
      <c r="I51" s="282"/>
      <c r="J51" s="282"/>
      <c r="K51" s="281"/>
    </row>
    <row r="52" ht="15" customHeight="1">
      <c r="B52" s="279"/>
      <c r="C52" s="283" t="s">
        <v>835</v>
      </c>
      <c r="D52" s="283"/>
      <c r="E52" s="283"/>
      <c r="F52" s="283"/>
      <c r="G52" s="283"/>
      <c r="H52" s="283"/>
      <c r="I52" s="283"/>
      <c r="J52" s="283"/>
      <c r="K52" s="281"/>
    </row>
    <row r="53" ht="15" customHeight="1">
      <c r="B53" s="279"/>
      <c r="C53" s="283" t="s">
        <v>836</v>
      </c>
      <c r="D53" s="283"/>
      <c r="E53" s="283"/>
      <c r="F53" s="283"/>
      <c r="G53" s="283"/>
      <c r="H53" s="283"/>
      <c r="I53" s="283"/>
      <c r="J53" s="283"/>
      <c r="K53" s="281"/>
    </row>
    <row r="54" ht="12.75" customHeight="1">
      <c r="B54" s="279"/>
      <c r="C54" s="283"/>
      <c r="D54" s="283"/>
      <c r="E54" s="283"/>
      <c r="F54" s="283"/>
      <c r="G54" s="283"/>
      <c r="H54" s="283"/>
      <c r="I54" s="283"/>
      <c r="J54" s="283"/>
      <c r="K54" s="281"/>
    </row>
    <row r="55" ht="15" customHeight="1">
      <c r="B55" s="279"/>
      <c r="C55" s="283" t="s">
        <v>837</v>
      </c>
      <c r="D55" s="283"/>
      <c r="E55" s="283"/>
      <c r="F55" s="283"/>
      <c r="G55" s="283"/>
      <c r="H55" s="283"/>
      <c r="I55" s="283"/>
      <c r="J55" s="283"/>
      <c r="K55" s="281"/>
    </row>
    <row r="56" ht="15" customHeight="1">
      <c r="B56" s="279"/>
      <c r="C56" s="285"/>
      <c r="D56" s="283" t="s">
        <v>838</v>
      </c>
      <c r="E56" s="283"/>
      <c r="F56" s="283"/>
      <c r="G56" s="283"/>
      <c r="H56" s="283"/>
      <c r="I56" s="283"/>
      <c r="J56" s="283"/>
      <c r="K56" s="281"/>
    </row>
    <row r="57" ht="15" customHeight="1">
      <c r="B57" s="279"/>
      <c r="C57" s="285"/>
      <c r="D57" s="283" t="s">
        <v>839</v>
      </c>
      <c r="E57" s="283"/>
      <c r="F57" s="283"/>
      <c r="G57" s="283"/>
      <c r="H57" s="283"/>
      <c r="I57" s="283"/>
      <c r="J57" s="283"/>
      <c r="K57" s="281"/>
    </row>
    <row r="58" ht="15" customHeight="1">
      <c r="B58" s="279"/>
      <c r="C58" s="285"/>
      <c r="D58" s="283" t="s">
        <v>840</v>
      </c>
      <c r="E58" s="283"/>
      <c r="F58" s="283"/>
      <c r="G58" s="283"/>
      <c r="H58" s="283"/>
      <c r="I58" s="283"/>
      <c r="J58" s="283"/>
      <c r="K58" s="281"/>
    </row>
    <row r="59" ht="15" customHeight="1">
      <c r="B59" s="279"/>
      <c r="C59" s="285"/>
      <c r="D59" s="283" t="s">
        <v>841</v>
      </c>
      <c r="E59" s="283"/>
      <c r="F59" s="283"/>
      <c r="G59" s="283"/>
      <c r="H59" s="283"/>
      <c r="I59" s="283"/>
      <c r="J59" s="283"/>
      <c r="K59" s="281"/>
    </row>
    <row r="60" ht="15" customHeight="1">
      <c r="B60" s="279"/>
      <c r="C60" s="285"/>
      <c r="D60" s="288" t="s">
        <v>842</v>
      </c>
      <c r="E60" s="288"/>
      <c r="F60" s="288"/>
      <c r="G60" s="288"/>
      <c r="H60" s="288"/>
      <c r="I60" s="288"/>
      <c r="J60" s="288"/>
      <c r="K60" s="281"/>
    </row>
    <row r="61" ht="15" customHeight="1">
      <c r="B61" s="279"/>
      <c r="C61" s="285"/>
      <c r="D61" s="283" t="s">
        <v>843</v>
      </c>
      <c r="E61" s="283"/>
      <c r="F61" s="283"/>
      <c r="G61" s="283"/>
      <c r="H61" s="283"/>
      <c r="I61" s="283"/>
      <c r="J61" s="283"/>
      <c r="K61" s="281"/>
    </row>
    <row r="62" ht="12.75" customHeight="1">
      <c r="B62" s="279"/>
      <c r="C62" s="285"/>
      <c r="D62" s="285"/>
      <c r="E62" s="289"/>
      <c r="F62" s="285"/>
      <c r="G62" s="285"/>
      <c r="H62" s="285"/>
      <c r="I62" s="285"/>
      <c r="J62" s="285"/>
      <c r="K62" s="281"/>
    </row>
    <row r="63" ht="15" customHeight="1">
      <c r="B63" s="279"/>
      <c r="C63" s="285"/>
      <c r="D63" s="283" t="s">
        <v>844</v>
      </c>
      <c r="E63" s="283"/>
      <c r="F63" s="283"/>
      <c r="G63" s="283"/>
      <c r="H63" s="283"/>
      <c r="I63" s="283"/>
      <c r="J63" s="283"/>
      <c r="K63" s="281"/>
    </row>
    <row r="64" ht="15" customHeight="1">
      <c r="B64" s="279"/>
      <c r="C64" s="285"/>
      <c r="D64" s="288" t="s">
        <v>845</v>
      </c>
      <c r="E64" s="288"/>
      <c r="F64" s="288"/>
      <c r="G64" s="288"/>
      <c r="H64" s="288"/>
      <c r="I64" s="288"/>
      <c r="J64" s="288"/>
      <c r="K64" s="281"/>
    </row>
    <row r="65" ht="15" customHeight="1">
      <c r="B65" s="279"/>
      <c r="C65" s="285"/>
      <c r="D65" s="283" t="s">
        <v>846</v>
      </c>
      <c r="E65" s="283"/>
      <c r="F65" s="283"/>
      <c r="G65" s="283"/>
      <c r="H65" s="283"/>
      <c r="I65" s="283"/>
      <c r="J65" s="283"/>
      <c r="K65" s="281"/>
    </row>
    <row r="66" ht="15" customHeight="1">
      <c r="B66" s="279"/>
      <c r="C66" s="285"/>
      <c r="D66" s="283" t="s">
        <v>847</v>
      </c>
      <c r="E66" s="283"/>
      <c r="F66" s="283"/>
      <c r="G66" s="283"/>
      <c r="H66" s="283"/>
      <c r="I66" s="283"/>
      <c r="J66" s="283"/>
      <c r="K66" s="281"/>
    </row>
    <row r="67" ht="15" customHeight="1">
      <c r="B67" s="279"/>
      <c r="C67" s="285"/>
      <c r="D67" s="283" t="s">
        <v>848</v>
      </c>
      <c r="E67" s="283"/>
      <c r="F67" s="283"/>
      <c r="G67" s="283"/>
      <c r="H67" s="283"/>
      <c r="I67" s="283"/>
      <c r="J67" s="283"/>
      <c r="K67" s="281"/>
    </row>
    <row r="68" ht="15" customHeight="1">
      <c r="B68" s="279"/>
      <c r="C68" s="285"/>
      <c r="D68" s="283" t="s">
        <v>849</v>
      </c>
      <c r="E68" s="283"/>
      <c r="F68" s="283"/>
      <c r="G68" s="283"/>
      <c r="H68" s="283"/>
      <c r="I68" s="283"/>
      <c r="J68" s="283"/>
      <c r="K68" s="281"/>
    </row>
    <row r="69" ht="12.75" customHeight="1">
      <c r="B69" s="290"/>
      <c r="C69" s="291"/>
      <c r="D69" s="291"/>
      <c r="E69" s="291"/>
      <c r="F69" s="291"/>
      <c r="G69" s="291"/>
      <c r="H69" s="291"/>
      <c r="I69" s="291"/>
      <c r="J69" s="291"/>
      <c r="K69" s="292"/>
    </row>
    <row r="70" ht="18.75" customHeight="1">
      <c r="B70" s="293"/>
      <c r="C70" s="293"/>
      <c r="D70" s="293"/>
      <c r="E70" s="293"/>
      <c r="F70" s="293"/>
      <c r="G70" s="293"/>
      <c r="H70" s="293"/>
      <c r="I70" s="293"/>
      <c r="J70" s="293"/>
      <c r="K70" s="294"/>
    </row>
    <row r="71" ht="18.75" customHeight="1">
      <c r="B71" s="294"/>
      <c r="C71" s="294"/>
      <c r="D71" s="294"/>
      <c r="E71" s="294"/>
      <c r="F71" s="294"/>
      <c r="G71" s="294"/>
      <c r="H71" s="294"/>
      <c r="I71" s="294"/>
      <c r="J71" s="294"/>
      <c r="K71" s="294"/>
    </row>
    <row r="72" ht="7.5" customHeight="1">
      <c r="B72" s="295"/>
      <c r="C72" s="296"/>
      <c r="D72" s="296"/>
      <c r="E72" s="296"/>
      <c r="F72" s="296"/>
      <c r="G72" s="296"/>
      <c r="H72" s="296"/>
      <c r="I72" s="296"/>
      <c r="J72" s="296"/>
      <c r="K72" s="297"/>
    </row>
    <row r="73" ht="45" customHeight="1">
      <c r="B73" s="298"/>
      <c r="C73" s="299" t="s">
        <v>91</v>
      </c>
      <c r="D73" s="299"/>
      <c r="E73" s="299"/>
      <c r="F73" s="299"/>
      <c r="G73" s="299"/>
      <c r="H73" s="299"/>
      <c r="I73" s="299"/>
      <c r="J73" s="299"/>
      <c r="K73" s="300"/>
    </row>
    <row r="74" ht="17.25" customHeight="1">
      <c r="B74" s="298"/>
      <c r="C74" s="301" t="s">
        <v>850</v>
      </c>
      <c r="D74" s="301"/>
      <c r="E74" s="301"/>
      <c r="F74" s="301" t="s">
        <v>851</v>
      </c>
      <c r="G74" s="302"/>
      <c r="H74" s="301" t="s">
        <v>113</v>
      </c>
      <c r="I74" s="301" t="s">
        <v>55</v>
      </c>
      <c r="J74" s="301" t="s">
        <v>852</v>
      </c>
      <c r="K74" s="300"/>
    </row>
    <row r="75" ht="17.25" customHeight="1">
      <c r="B75" s="298"/>
      <c r="C75" s="303" t="s">
        <v>853</v>
      </c>
      <c r="D75" s="303"/>
      <c r="E75" s="303"/>
      <c r="F75" s="304" t="s">
        <v>854</v>
      </c>
      <c r="G75" s="305"/>
      <c r="H75" s="303"/>
      <c r="I75" s="303"/>
      <c r="J75" s="303" t="s">
        <v>855</v>
      </c>
      <c r="K75" s="300"/>
    </row>
    <row r="76" ht="5.25" customHeight="1">
      <c r="B76" s="298"/>
      <c r="C76" s="306"/>
      <c r="D76" s="306"/>
      <c r="E76" s="306"/>
      <c r="F76" s="306"/>
      <c r="G76" s="307"/>
      <c r="H76" s="306"/>
      <c r="I76" s="306"/>
      <c r="J76" s="306"/>
      <c r="K76" s="300"/>
    </row>
    <row r="77" ht="15" customHeight="1">
      <c r="B77" s="298"/>
      <c r="C77" s="287" t="s">
        <v>51</v>
      </c>
      <c r="D77" s="306"/>
      <c r="E77" s="306"/>
      <c r="F77" s="308" t="s">
        <v>856</v>
      </c>
      <c r="G77" s="307"/>
      <c r="H77" s="287" t="s">
        <v>857</v>
      </c>
      <c r="I77" s="287" t="s">
        <v>858</v>
      </c>
      <c r="J77" s="287">
        <v>20</v>
      </c>
      <c r="K77" s="300"/>
    </row>
    <row r="78" ht="15" customHeight="1">
      <c r="B78" s="298"/>
      <c r="C78" s="287" t="s">
        <v>859</v>
      </c>
      <c r="D78" s="287"/>
      <c r="E78" s="287"/>
      <c r="F78" s="308" t="s">
        <v>856</v>
      </c>
      <c r="G78" s="307"/>
      <c r="H78" s="287" t="s">
        <v>860</v>
      </c>
      <c r="I78" s="287" t="s">
        <v>858</v>
      </c>
      <c r="J78" s="287">
        <v>120</v>
      </c>
      <c r="K78" s="300"/>
    </row>
    <row r="79" ht="15" customHeight="1">
      <c r="B79" s="309"/>
      <c r="C79" s="287" t="s">
        <v>861</v>
      </c>
      <c r="D79" s="287"/>
      <c r="E79" s="287"/>
      <c r="F79" s="308" t="s">
        <v>862</v>
      </c>
      <c r="G79" s="307"/>
      <c r="H79" s="287" t="s">
        <v>863</v>
      </c>
      <c r="I79" s="287" t="s">
        <v>858</v>
      </c>
      <c r="J79" s="287">
        <v>50</v>
      </c>
      <c r="K79" s="300"/>
    </row>
    <row r="80" ht="15" customHeight="1">
      <c r="B80" s="309"/>
      <c r="C80" s="287" t="s">
        <v>864</v>
      </c>
      <c r="D80" s="287"/>
      <c r="E80" s="287"/>
      <c r="F80" s="308" t="s">
        <v>856</v>
      </c>
      <c r="G80" s="307"/>
      <c r="H80" s="287" t="s">
        <v>865</v>
      </c>
      <c r="I80" s="287" t="s">
        <v>866</v>
      </c>
      <c r="J80" s="287"/>
      <c r="K80" s="300"/>
    </row>
    <row r="81" ht="15" customHeight="1">
      <c r="B81" s="309"/>
      <c r="C81" s="310" t="s">
        <v>867</v>
      </c>
      <c r="D81" s="310"/>
      <c r="E81" s="310"/>
      <c r="F81" s="311" t="s">
        <v>862</v>
      </c>
      <c r="G81" s="310"/>
      <c r="H81" s="310" t="s">
        <v>868</v>
      </c>
      <c r="I81" s="310" t="s">
        <v>858</v>
      </c>
      <c r="J81" s="310">
        <v>15</v>
      </c>
      <c r="K81" s="300"/>
    </row>
    <row r="82" ht="15" customHeight="1">
      <c r="B82" s="309"/>
      <c r="C82" s="310" t="s">
        <v>869</v>
      </c>
      <c r="D82" s="310"/>
      <c r="E82" s="310"/>
      <c r="F82" s="311" t="s">
        <v>862</v>
      </c>
      <c r="G82" s="310"/>
      <c r="H82" s="310" t="s">
        <v>870</v>
      </c>
      <c r="I82" s="310" t="s">
        <v>858</v>
      </c>
      <c r="J82" s="310">
        <v>15</v>
      </c>
      <c r="K82" s="300"/>
    </row>
    <row r="83" ht="15" customHeight="1">
      <c r="B83" s="309"/>
      <c r="C83" s="310" t="s">
        <v>871</v>
      </c>
      <c r="D83" s="310"/>
      <c r="E83" s="310"/>
      <c r="F83" s="311" t="s">
        <v>862</v>
      </c>
      <c r="G83" s="310"/>
      <c r="H83" s="310" t="s">
        <v>872</v>
      </c>
      <c r="I83" s="310" t="s">
        <v>858</v>
      </c>
      <c r="J83" s="310">
        <v>20</v>
      </c>
      <c r="K83" s="300"/>
    </row>
    <row r="84" ht="15" customHeight="1">
      <c r="B84" s="309"/>
      <c r="C84" s="310" t="s">
        <v>873</v>
      </c>
      <c r="D84" s="310"/>
      <c r="E84" s="310"/>
      <c r="F84" s="311" t="s">
        <v>862</v>
      </c>
      <c r="G84" s="310"/>
      <c r="H84" s="310" t="s">
        <v>874</v>
      </c>
      <c r="I84" s="310" t="s">
        <v>858</v>
      </c>
      <c r="J84" s="310">
        <v>20</v>
      </c>
      <c r="K84" s="300"/>
    </row>
    <row r="85" ht="15" customHeight="1">
      <c r="B85" s="309"/>
      <c r="C85" s="287" t="s">
        <v>875</v>
      </c>
      <c r="D85" s="287"/>
      <c r="E85" s="287"/>
      <c r="F85" s="308" t="s">
        <v>862</v>
      </c>
      <c r="G85" s="307"/>
      <c r="H85" s="287" t="s">
        <v>876</v>
      </c>
      <c r="I85" s="287" t="s">
        <v>858</v>
      </c>
      <c r="J85" s="287">
        <v>50</v>
      </c>
      <c r="K85" s="300"/>
    </row>
    <row r="86" ht="15" customHeight="1">
      <c r="B86" s="309"/>
      <c r="C86" s="287" t="s">
        <v>877</v>
      </c>
      <c r="D86" s="287"/>
      <c r="E86" s="287"/>
      <c r="F86" s="308" t="s">
        <v>862</v>
      </c>
      <c r="G86" s="307"/>
      <c r="H86" s="287" t="s">
        <v>878</v>
      </c>
      <c r="I86" s="287" t="s">
        <v>858</v>
      </c>
      <c r="J86" s="287">
        <v>20</v>
      </c>
      <c r="K86" s="300"/>
    </row>
    <row r="87" ht="15" customHeight="1">
      <c r="B87" s="309"/>
      <c r="C87" s="287" t="s">
        <v>879</v>
      </c>
      <c r="D87" s="287"/>
      <c r="E87" s="287"/>
      <c r="F87" s="308" t="s">
        <v>862</v>
      </c>
      <c r="G87" s="307"/>
      <c r="H87" s="287" t="s">
        <v>880</v>
      </c>
      <c r="I87" s="287" t="s">
        <v>858</v>
      </c>
      <c r="J87" s="287">
        <v>20</v>
      </c>
      <c r="K87" s="300"/>
    </row>
    <row r="88" ht="15" customHeight="1">
      <c r="B88" s="309"/>
      <c r="C88" s="287" t="s">
        <v>881</v>
      </c>
      <c r="D88" s="287"/>
      <c r="E88" s="287"/>
      <c r="F88" s="308" t="s">
        <v>862</v>
      </c>
      <c r="G88" s="307"/>
      <c r="H88" s="287" t="s">
        <v>882</v>
      </c>
      <c r="I88" s="287" t="s">
        <v>858</v>
      </c>
      <c r="J88" s="287">
        <v>50</v>
      </c>
      <c r="K88" s="300"/>
    </row>
    <row r="89" ht="15" customHeight="1">
      <c r="B89" s="309"/>
      <c r="C89" s="287" t="s">
        <v>883</v>
      </c>
      <c r="D89" s="287"/>
      <c r="E89" s="287"/>
      <c r="F89" s="308" t="s">
        <v>862</v>
      </c>
      <c r="G89" s="307"/>
      <c r="H89" s="287" t="s">
        <v>883</v>
      </c>
      <c r="I89" s="287" t="s">
        <v>858</v>
      </c>
      <c r="J89" s="287">
        <v>50</v>
      </c>
      <c r="K89" s="300"/>
    </row>
    <row r="90" ht="15" customHeight="1">
      <c r="B90" s="309"/>
      <c r="C90" s="287" t="s">
        <v>118</v>
      </c>
      <c r="D90" s="287"/>
      <c r="E90" s="287"/>
      <c r="F90" s="308" t="s">
        <v>862</v>
      </c>
      <c r="G90" s="307"/>
      <c r="H90" s="287" t="s">
        <v>884</v>
      </c>
      <c r="I90" s="287" t="s">
        <v>858</v>
      </c>
      <c r="J90" s="287">
        <v>255</v>
      </c>
      <c r="K90" s="300"/>
    </row>
    <row r="91" ht="15" customHeight="1">
      <c r="B91" s="309"/>
      <c r="C91" s="287" t="s">
        <v>885</v>
      </c>
      <c r="D91" s="287"/>
      <c r="E91" s="287"/>
      <c r="F91" s="308" t="s">
        <v>856</v>
      </c>
      <c r="G91" s="307"/>
      <c r="H91" s="287" t="s">
        <v>886</v>
      </c>
      <c r="I91" s="287" t="s">
        <v>887</v>
      </c>
      <c r="J91" s="287"/>
      <c r="K91" s="300"/>
    </row>
    <row r="92" ht="15" customHeight="1">
      <c r="B92" s="309"/>
      <c r="C92" s="287" t="s">
        <v>888</v>
      </c>
      <c r="D92" s="287"/>
      <c r="E92" s="287"/>
      <c r="F92" s="308" t="s">
        <v>856</v>
      </c>
      <c r="G92" s="307"/>
      <c r="H92" s="287" t="s">
        <v>889</v>
      </c>
      <c r="I92" s="287" t="s">
        <v>890</v>
      </c>
      <c r="J92" s="287"/>
      <c r="K92" s="300"/>
    </row>
    <row r="93" ht="15" customHeight="1">
      <c r="B93" s="309"/>
      <c r="C93" s="287" t="s">
        <v>891</v>
      </c>
      <c r="D93" s="287"/>
      <c r="E93" s="287"/>
      <c r="F93" s="308" t="s">
        <v>856</v>
      </c>
      <c r="G93" s="307"/>
      <c r="H93" s="287" t="s">
        <v>891</v>
      </c>
      <c r="I93" s="287" t="s">
        <v>890</v>
      </c>
      <c r="J93" s="287"/>
      <c r="K93" s="300"/>
    </row>
    <row r="94" ht="15" customHeight="1">
      <c r="B94" s="309"/>
      <c r="C94" s="287" t="s">
        <v>36</v>
      </c>
      <c r="D94" s="287"/>
      <c r="E94" s="287"/>
      <c r="F94" s="308" t="s">
        <v>856</v>
      </c>
      <c r="G94" s="307"/>
      <c r="H94" s="287" t="s">
        <v>892</v>
      </c>
      <c r="I94" s="287" t="s">
        <v>890</v>
      </c>
      <c r="J94" s="287"/>
      <c r="K94" s="300"/>
    </row>
    <row r="95" ht="15" customHeight="1">
      <c r="B95" s="309"/>
      <c r="C95" s="287" t="s">
        <v>46</v>
      </c>
      <c r="D95" s="287"/>
      <c r="E95" s="287"/>
      <c r="F95" s="308" t="s">
        <v>856</v>
      </c>
      <c r="G95" s="307"/>
      <c r="H95" s="287" t="s">
        <v>893</v>
      </c>
      <c r="I95" s="287" t="s">
        <v>890</v>
      </c>
      <c r="J95" s="287"/>
      <c r="K95" s="300"/>
    </row>
    <row r="96" ht="15" customHeight="1">
      <c r="B96" s="312"/>
      <c r="C96" s="313"/>
      <c r="D96" s="313"/>
      <c r="E96" s="313"/>
      <c r="F96" s="313"/>
      <c r="G96" s="313"/>
      <c r="H96" s="313"/>
      <c r="I96" s="313"/>
      <c r="J96" s="313"/>
      <c r="K96" s="314"/>
    </row>
    <row r="97" ht="18.75" customHeight="1">
      <c r="B97" s="315"/>
      <c r="C97" s="316"/>
      <c r="D97" s="316"/>
      <c r="E97" s="316"/>
      <c r="F97" s="316"/>
      <c r="G97" s="316"/>
      <c r="H97" s="316"/>
      <c r="I97" s="316"/>
      <c r="J97" s="316"/>
      <c r="K97" s="315"/>
    </row>
    <row r="98" ht="18.75" customHeight="1">
      <c r="B98" s="294"/>
      <c r="C98" s="294"/>
      <c r="D98" s="294"/>
      <c r="E98" s="294"/>
      <c r="F98" s="294"/>
      <c r="G98" s="294"/>
      <c r="H98" s="294"/>
      <c r="I98" s="294"/>
      <c r="J98" s="294"/>
      <c r="K98" s="294"/>
    </row>
    <row r="99" ht="7.5" customHeight="1">
      <c r="B99" s="295"/>
      <c r="C99" s="296"/>
      <c r="D99" s="296"/>
      <c r="E99" s="296"/>
      <c r="F99" s="296"/>
      <c r="G99" s="296"/>
      <c r="H99" s="296"/>
      <c r="I99" s="296"/>
      <c r="J99" s="296"/>
      <c r="K99" s="297"/>
    </row>
    <row r="100" ht="45" customHeight="1">
      <c r="B100" s="298"/>
      <c r="C100" s="299" t="s">
        <v>894</v>
      </c>
      <c r="D100" s="299"/>
      <c r="E100" s="299"/>
      <c r="F100" s="299"/>
      <c r="G100" s="299"/>
      <c r="H100" s="299"/>
      <c r="I100" s="299"/>
      <c r="J100" s="299"/>
      <c r="K100" s="300"/>
    </row>
    <row r="101" ht="17.25" customHeight="1">
      <c r="B101" s="298"/>
      <c r="C101" s="301" t="s">
        <v>850</v>
      </c>
      <c r="D101" s="301"/>
      <c r="E101" s="301"/>
      <c r="F101" s="301" t="s">
        <v>851</v>
      </c>
      <c r="G101" s="302"/>
      <c r="H101" s="301" t="s">
        <v>113</v>
      </c>
      <c r="I101" s="301" t="s">
        <v>55</v>
      </c>
      <c r="J101" s="301" t="s">
        <v>852</v>
      </c>
      <c r="K101" s="300"/>
    </row>
    <row r="102" ht="17.25" customHeight="1">
      <c r="B102" s="298"/>
      <c r="C102" s="303" t="s">
        <v>853</v>
      </c>
      <c r="D102" s="303"/>
      <c r="E102" s="303"/>
      <c r="F102" s="304" t="s">
        <v>854</v>
      </c>
      <c r="G102" s="305"/>
      <c r="H102" s="303"/>
      <c r="I102" s="303"/>
      <c r="J102" s="303" t="s">
        <v>855</v>
      </c>
      <c r="K102" s="300"/>
    </row>
    <row r="103" ht="5.25" customHeight="1">
      <c r="B103" s="298"/>
      <c r="C103" s="301"/>
      <c r="D103" s="301"/>
      <c r="E103" s="301"/>
      <c r="F103" s="301"/>
      <c r="G103" s="317"/>
      <c r="H103" s="301"/>
      <c r="I103" s="301"/>
      <c r="J103" s="301"/>
      <c r="K103" s="300"/>
    </row>
    <row r="104" ht="15" customHeight="1">
      <c r="B104" s="298"/>
      <c r="C104" s="287" t="s">
        <v>51</v>
      </c>
      <c r="D104" s="306"/>
      <c r="E104" s="306"/>
      <c r="F104" s="308" t="s">
        <v>856</v>
      </c>
      <c r="G104" s="317"/>
      <c r="H104" s="287" t="s">
        <v>895</v>
      </c>
      <c r="I104" s="287" t="s">
        <v>858</v>
      </c>
      <c r="J104" s="287">
        <v>20</v>
      </c>
      <c r="K104" s="300"/>
    </row>
    <row r="105" ht="15" customHeight="1">
      <c r="B105" s="298"/>
      <c r="C105" s="287" t="s">
        <v>859</v>
      </c>
      <c r="D105" s="287"/>
      <c r="E105" s="287"/>
      <c r="F105" s="308" t="s">
        <v>856</v>
      </c>
      <c r="G105" s="287"/>
      <c r="H105" s="287" t="s">
        <v>895</v>
      </c>
      <c r="I105" s="287" t="s">
        <v>858</v>
      </c>
      <c r="J105" s="287">
        <v>120</v>
      </c>
      <c r="K105" s="300"/>
    </row>
    <row r="106" ht="15" customHeight="1">
      <c r="B106" s="309"/>
      <c r="C106" s="287" t="s">
        <v>861</v>
      </c>
      <c r="D106" s="287"/>
      <c r="E106" s="287"/>
      <c r="F106" s="308" t="s">
        <v>862</v>
      </c>
      <c r="G106" s="287"/>
      <c r="H106" s="287" t="s">
        <v>895</v>
      </c>
      <c r="I106" s="287" t="s">
        <v>858</v>
      </c>
      <c r="J106" s="287">
        <v>50</v>
      </c>
      <c r="K106" s="300"/>
    </row>
    <row r="107" ht="15" customHeight="1">
      <c r="B107" s="309"/>
      <c r="C107" s="287" t="s">
        <v>864</v>
      </c>
      <c r="D107" s="287"/>
      <c r="E107" s="287"/>
      <c r="F107" s="308" t="s">
        <v>856</v>
      </c>
      <c r="G107" s="287"/>
      <c r="H107" s="287" t="s">
        <v>895</v>
      </c>
      <c r="I107" s="287" t="s">
        <v>866</v>
      </c>
      <c r="J107" s="287"/>
      <c r="K107" s="300"/>
    </row>
    <row r="108" ht="15" customHeight="1">
      <c r="B108" s="309"/>
      <c r="C108" s="287" t="s">
        <v>875</v>
      </c>
      <c r="D108" s="287"/>
      <c r="E108" s="287"/>
      <c r="F108" s="308" t="s">
        <v>862</v>
      </c>
      <c r="G108" s="287"/>
      <c r="H108" s="287" t="s">
        <v>895</v>
      </c>
      <c r="I108" s="287" t="s">
        <v>858</v>
      </c>
      <c r="J108" s="287">
        <v>50</v>
      </c>
      <c r="K108" s="300"/>
    </row>
    <row r="109" ht="15" customHeight="1">
      <c r="B109" s="309"/>
      <c r="C109" s="287" t="s">
        <v>883</v>
      </c>
      <c r="D109" s="287"/>
      <c r="E109" s="287"/>
      <c r="F109" s="308" t="s">
        <v>862</v>
      </c>
      <c r="G109" s="287"/>
      <c r="H109" s="287" t="s">
        <v>895</v>
      </c>
      <c r="I109" s="287" t="s">
        <v>858</v>
      </c>
      <c r="J109" s="287">
        <v>50</v>
      </c>
      <c r="K109" s="300"/>
    </row>
    <row r="110" ht="15" customHeight="1">
      <c r="B110" s="309"/>
      <c r="C110" s="287" t="s">
        <v>881</v>
      </c>
      <c r="D110" s="287"/>
      <c r="E110" s="287"/>
      <c r="F110" s="308" t="s">
        <v>862</v>
      </c>
      <c r="G110" s="287"/>
      <c r="H110" s="287" t="s">
        <v>895</v>
      </c>
      <c r="I110" s="287" t="s">
        <v>858</v>
      </c>
      <c r="J110" s="287">
        <v>50</v>
      </c>
      <c r="K110" s="300"/>
    </row>
    <row r="111" ht="15" customHeight="1">
      <c r="B111" s="309"/>
      <c r="C111" s="287" t="s">
        <v>51</v>
      </c>
      <c r="D111" s="287"/>
      <c r="E111" s="287"/>
      <c r="F111" s="308" t="s">
        <v>856</v>
      </c>
      <c r="G111" s="287"/>
      <c r="H111" s="287" t="s">
        <v>896</v>
      </c>
      <c r="I111" s="287" t="s">
        <v>858</v>
      </c>
      <c r="J111" s="287">
        <v>20</v>
      </c>
      <c r="K111" s="300"/>
    </row>
    <row r="112" ht="15" customHeight="1">
      <c r="B112" s="309"/>
      <c r="C112" s="287" t="s">
        <v>897</v>
      </c>
      <c r="D112" s="287"/>
      <c r="E112" s="287"/>
      <c r="F112" s="308" t="s">
        <v>856</v>
      </c>
      <c r="G112" s="287"/>
      <c r="H112" s="287" t="s">
        <v>898</v>
      </c>
      <c r="I112" s="287" t="s">
        <v>858</v>
      </c>
      <c r="J112" s="287">
        <v>120</v>
      </c>
      <c r="K112" s="300"/>
    </row>
    <row r="113" ht="15" customHeight="1">
      <c r="B113" s="309"/>
      <c r="C113" s="287" t="s">
        <v>36</v>
      </c>
      <c r="D113" s="287"/>
      <c r="E113" s="287"/>
      <c r="F113" s="308" t="s">
        <v>856</v>
      </c>
      <c r="G113" s="287"/>
      <c r="H113" s="287" t="s">
        <v>899</v>
      </c>
      <c r="I113" s="287" t="s">
        <v>890</v>
      </c>
      <c r="J113" s="287"/>
      <c r="K113" s="300"/>
    </row>
    <row r="114" ht="15" customHeight="1">
      <c r="B114" s="309"/>
      <c r="C114" s="287" t="s">
        <v>46</v>
      </c>
      <c r="D114" s="287"/>
      <c r="E114" s="287"/>
      <c r="F114" s="308" t="s">
        <v>856</v>
      </c>
      <c r="G114" s="287"/>
      <c r="H114" s="287" t="s">
        <v>900</v>
      </c>
      <c r="I114" s="287" t="s">
        <v>890</v>
      </c>
      <c r="J114" s="287"/>
      <c r="K114" s="300"/>
    </row>
    <row r="115" ht="15" customHeight="1">
      <c r="B115" s="309"/>
      <c r="C115" s="287" t="s">
        <v>55</v>
      </c>
      <c r="D115" s="287"/>
      <c r="E115" s="287"/>
      <c r="F115" s="308" t="s">
        <v>856</v>
      </c>
      <c r="G115" s="287"/>
      <c r="H115" s="287" t="s">
        <v>901</v>
      </c>
      <c r="I115" s="287" t="s">
        <v>902</v>
      </c>
      <c r="J115" s="287"/>
      <c r="K115" s="300"/>
    </row>
    <row r="116" ht="15" customHeight="1">
      <c r="B116" s="312"/>
      <c r="C116" s="318"/>
      <c r="D116" s="318"/>
      <c r="E116" s="318"/>
      <c r="F116" s="318"/>
      <c r="G116" s="318"/>
      <c r="H116" s="318"/>
      <c r="I116" s="318"/>
      <c r="J116" s="318"/>
      <c r="K116" s="314"/>
    </row>
    <row r="117" ht="18.75" customHeight="1">
      <c r="B117" s="319"/>
      <c r="C117" s="283"/>
      <c r="D117" s="283"/>
      <c r="E117" s="283"/>
      <c r="F117" s="320"/>
      <c r="G117" s="283"/>
      <c r="H117" s="283"/>
      <c r="I117" s="283"/>
      <c r="J117" s="283"/>
      <c r="K117" s="319"/>
    </row>
    <row r="118" ht="18.75" customHeight="1">
      <c r="B118" s="294"/>
      <c r="C118" s="294"/>
      <c r="D118" s="294"/>
      <c r="E118" s="294"/>
      <c r="F118" s="294"/>
      <c r="G118" s="294"/>
      <c r="H118" s="294"/>
      <c r="I118" s="294"/>
      <c r="J118" s="294"/>
      <c r="K118" s="294"/>
    </row>
    <row r="119" ht="7.5" customHeight="1">
      <c r="B119" s="321"/>
      <c r="C119" s="322"/>
      <c r="D119" s="322"/>
      <c r="E119" s="322"/>
      <c r="F119" s="322"/>
      <c r="G119" s="322"/>
      <c r="H119" s="322"/>
      <c r="I119" s="322"/>
      <c r="J119" s="322"/>
      <c r="K119" s="323"/>
    </row>
    <row r="120" ht="45" customHeight="1">
      <c r="B120" s="324"/>
      <c r="C120" s="277" t="s">
        <v>903</v>
      </c>
      <c r="D120" s="277"/>
      <c r="E120" s="277"/>
      <c r="F120" s="277"/>
      <c r="G120" s="277"/>
      <c r="H120" s="277"/>
      <c r="I120" s="277"/>
      <c r="J120" s="277"/>
      <c r="K120" s="325"/>
    </row>
    <row r="121" ht="17.25" customHeight="1">
      <c r="B121" s="326"/>
      <c r="C121" s="301" t="s">
        <v>850</v>
      </c>
      <c r="D121" s="301"/>
      <c r="E121" s="301"/>
      <c r="F121" s="301" t="s">
        <v>851</v>
      </c>
      <c r="G121" s="302"/>
      <c r="H121" s="301" t="s">
        <v>113</v>
      </c>
      <c r="I121" s="301" t="s">
        <v>55</v>
      </c>
      <c r="J121" s="301" t="s">
        <v>852</v>
      </c>
      <c r="K121" s="327"/>
    </row>
    <row r="122" ht="17.25" customHeight="1">
      <c r="B122" s="326"/>
      <c r="C122" s="303" t="s">
        <v>853</v>
      </c>
      <c r="D122" s="303"/>
      <c r="E122" s="303"/>
      <c r="F122" s="304" t="s">
        <v>854</v>
      </c>
      <c r="G122" s="305"/>
      <c r="H122" s="303"/>
      <c r="I122" s="303"/>
      <c r="J122" s="303" t="s">
        <v>855</v>
      </c>
      <c r="K122" s="327"/>
    </row>
    <row r="123" ht="5.25" customHeight="1">
      <c r="B123" s="328"/>
      <c r="C123" s="306"/>
      <c r="D123" s="306"/>
      <c r="E123" s="306"/>
      <c r="F123" s="306"/>
      <c r="G123" s="287"/>
      <c r="H123" s="306"/>
      <c r="I123" s="306"/>
      <c r="J123" s="306"/>
      <c r="K123" s="329"/>
    </row>
    <row r="124" ht="15" customHeight="1">
      <c r="B124" s="328"/>
      <c r="C124" s="287" t="s">
        <v>859</v>
      </c>
      <c r="D124" s="306"/>
      <c r="E124" s="306"/>
      <c r="F124" s="308" t="s">
        <v>856</v>
      </c>
      <c r="G124" s="287"/>
      <c r="H124" s="287" t="s">
        <v>895</v>
      </c>
      <c r="I124" s="287" t="s">
        <v>858</v>
      </c>
      <c r="J124" s="287">
        <v>120</v>
      </c>
      <c r="K124" s="330"/>
    </row>
    <row r="125" ht="15" customHeight="1">
      <c r="B125" s="328"/>
      <c r="C125" s="287" t="s">
        <v>904</v>
      </c>
      <c r="D125" s="287"/>
      <c r="E125" s="287"/>
      <c r="F125" s="308" t="s">
        <v>856</v>
      </c>
      <c r="G125" s="287"/>
      <c r="H125" s="287" t="s">
        <v>905</v>
      </c>
      <c r="I125" s="287" t="s">
        <v>858</v>
      </c>
      <c r="J125" s="287" t="s">
        <v>906</v>
      </c>
      <c r="K125" s="330"/>
    </row>
    <row r="126" ht="15" customHeight="1">
      <c r="B126" s="328"/>
      <c r="C126" s="287" t="s">
        <v>805</v>
      </c>
      <c r="D126" s="287"/>
      <c r="E126" s="287"/>
      <c r="F126" s="308" t="s">
        <v>856</v>
      </c>
      <c r="G126" s="287"/>
      <c r="H126" s="287" t="s">
        <v>907</v>
      </c>
      <c r="I126" s="287" t="s">
        <v>858</v>
      </c>
      <c r="J126" s="287" t="s">
        <v>906</v>
      </c>
      <c r="K126" s="330"/>
    </row>
    <row r="127" ht="15" customHeight="1">
      <c r="B127" s="328"/>
      <c r="C127" s="287" t="s">
        <v>867</v>
      </c>
      <c r="D127" s="287"/>
      <c r="E127" s="287"/>
      <c r="F127" s="308" t="s">
        <v>862</v>
      </c>
      <c r="G127" s="287"/>
      <c r="H127" s="287" t="s">
        <v>868</v>
      </c>
      <c r="I127" s="287" t="s">
        <v>858</v>
      </c>
      <c r="J127" s="287">
        <v>15</v>
      </c>
      <c r="K127" s="330"/>
    </row>
    <row r="128" ht="15" customHeight="1">
      <c r="B128" s="328"/>
      <c r="C128" s="310" t="s">
        <v>869</v>
      </c>
      <c r="D128" s="310"/>
      <c r="E128" s="310"/>
      <c r="F128" s="311" t="s">
        <v>862</v>
      </c>
      <c r="G128" s="310"/>
      <c r="H128" s="310" t="s">
        <v>870</v>
      </c>
      <c r="I128" s="310" t="s">
        <v>858</v>
      </c>
      <c r="J128" s="310">
        <v>15</v>
      </c>
      <c r="K128" s="330"/>
    </row>
    <row r="129" ht="15" customHeight="1">
      <c r="B129" s="328"/>
      <c r="C129" s="310" t="s">
        <v>871</v>
      </c>
      <c r="D129" s="310"/>
      <c r="E129" s="310"/>
      <c r="F129" s="311" t="s">
        <v>862</v>
      </c>
      <c r="G129" s="310"/>
      <c r="H129" s="310" t="s">
        <v>872</v>
      </c>
      <c r="I129" s="310" t="s">
        <v>858</v>
      </c>
      <c r="J129" s="310">
        <v>20</v>
      </c>
      <c r="K129" s="330"/>
    </row>
    <row r="130" ht="15" customHeight="1">
      <c r="B130" s="328"/>
      <c r="C130" s="310" t="s">
        <v>873</v>
      </c>
      <c r="D130" s="310"/>
      <c r="E130" s="310"/>
      <c r="F130" s="311" t="s">
        <v>862</v>
      </c>
      <c r="G130" s="310"/>
      <c r="H130" s="310" t="s">
        <v>874</v>
      </c>
      <c r="I130" s="310" t="s">
        <v>858</v>
      </c>
      <c r="J130" s="310">
        <v>20</v>
      </c>
      <c r="K130" s="330"/>
    </row>
    <row r="131" ht="15" customHeight="1">
      <c r="B131" s="328"/>
      <c r="C131" s="287" t="s">
        <v>861</v>
      </c>
      <c r="D131" s="287"/>
      <c r="E131" s="287"/>
      <c r="F131" s="308" t="s">
        <v>862</v>
      </c>
      <c r="G131" s="287"/>
      <c r="H131" s="287" t="s">
        <v>895</v>
      </c>
      <c r="I131" s="287" t="s">
        <v>858</v>
      </c>
      <c r="J131" s="287">
        <v>50</v>
      </c>
      <c r="K131" s="330"/>
    </row>
    <row r="132" ht="15" customHeight="1">
      <c r="B132" s="328"/>
      <c r="C132" s="287" t="s">
        <v>875</v>
      </c>
      <c r="D132" s="287"/>
      <c r="E132" s="287"/>
      <c r="F132" s="308" t="s">
        <v>862</v>
      </c>
      <c r="G132" s="287"/>
      <c r="H132" s="287" t="s">
        <v>895</v>
      </c>
      <c r="I132" s="287" t="s">
        <v>858</v>
      </c>
      <c r="J132" s="287">
        <v>50</v>
      </c>
      <c r="K132" s="330"/>
    </row>
    <row r="133" ht="15" customHeight="1">
      <c r="B133" s="328"/>
      <c r="C133" s="287" t="s">
        <v>881</v>
      </c>
      <c r="D133" s="287"/>
      <c r="E133" s="287"/>
      <c r="F133" s="308" t="s">
        <v>862</v>
      </c>
      <c r="G133" s="287"/>
      <c r="H133" s="287" t="s">
        <v>895</v>
      </c>
      <c r="I133" s="287" t="s">
        <v>858</v>
      </c>
      <c r="J133" s="287">
        <v>50</v>
      </c>
      <c r="K133" s="330"/>
    </row>
    <row r="134" ht="15" customHeight="1">
      <c r="B134" s="328"/>
      <c r="C134" s="287" t="s">
        <v>883</v>
      </c>
      <c r="D134" s="287"/>
      <c r="E134" s="287"/>
      <c r="F134" s="308" t="s">
        <v>862</v>
      </c>
      <c r="G134" s="287"/>
      <c r="H134" s="287" t="s">
        <v>895</v>
      </c>
      <c r="I134" s="287" t="s">
        <v>858</v>
      </c>
      <c r="J134" s="287">
        <v>50</v>
      </c>
      <c r="K134" s="330"/>
    </row>
    <row r="135" ht="15" customHeight="1">
      <c r="B135" s="328"/>
      <c r="C135" s="287" t="s">
        <v>118</v>
      </c>
      <c r="D135" s="287"/>
      <c r="E135" s="287"/>
      <c r="F135" s="308" t="s">
        <v>862</v>
      </c>
      <c r="G135" s="287"/>
      <c r="H135" s="287" t="s">
        <v>908</v>
      </c>
      <c r="I135" s="287" t="s">
        <v>858</v>
      </c>
      <c r="J135" s="287">
        <v>255</v>
      </c>
      <c r="K135" s="330"/>
    </row>
    <row r="136" ht="15" customHeight="1">
      <c r="B136" s="328"/>
      <c r="C136" s="287" t="s">
        <v>885</v>
      </c>
      <c r="D136" s="287"/>
      <c r="E136" s="287"/>
      <c r="F136" s="308" t="s">
        <v>856</v>
      </c>
      <c r="G136" s="287"/>
      <c r="H136" s="287" t="s">
        <v>909</v>
      </c>
      <c r="I136" s="287" t="s">
        <v>887</v>
      </c>
      <c r="J136" s="287"/>
      <c r="K136" s="330"/>
    </row>
    <row r="137" ht="15" customHeight="1">
      <c r="B137" s="328"/>
      <c r="C137" s="287" t="s">
        <v>888</v>
      </c>
      <c r="D137" s="287"/>
      <c r="E137" s="287"/>
      <c r="F137" s="308" t="s">
        <v>856</v>
      </c>
      <c r="G137" s="287"/>
      <c r="H137" s="287" t="s">
        <v>910</v>
      </c>
      <c r="I137" s="287" t="s">
        <v>890</v>
      </c>
      <c r="J137" s="287"/>
      <c r="K137" s="330"/>
    </row>
    <row r="138" ht="15" customHeight="1">
      <c r="B138" s="328"/>
      <c r="C138" s="287" t="s">
        <v>891</v>
      </c>
      <c r="D138" s="287"/>
      <c r="E138" s="287"/>
      <c r="F138" s="308" t="s">
        <v>856</v>
      </c>
      <c r="G138" s="287"/>
      <c r="H138" s="287" t="s">
        <v>891</v>
      </c>
      <c r="I138" s="287" t="s">
        <v>890</v>
      </c>
      <c r="J138" s="287"/>
      <c r="K138" s="330"/>
    </row>
    <row r="139" ht="15" customHeight="1">
      <c r="B139" s="328"/>
      <c r="C139" s="287" t="s">
        <v>36</v>
      </c>
      <c r="D139" s="287"/>
      <c r="E139" s="287"/>
      <c r="F139" s="308" t="s">
        <v>856</v>
      </c>
      <c r="G139" s="287"/>
      <c r="H139" s="287" t="s">
        <v>911</v>
      </c>
      <c r="I139" s="287" t="s">
        <v>890</v>
      </c>
      <c r="J139" s="287"/>
      <c r="K139" s="330"/>
    </row>
    <row r="140" ht="15" customHeight="1">
      <c r="B140" s="328"/>
      <c r="C140" s="287" t="s">
        <v>912</v>
      </c>
      <c r="D140" s="287"/>
      <c r="E140" s="287"/>
      <c r="F140" s="308" t="s">
        <v>856</v>
      </c>
      <c r="G140" s="287"/>
      <c r="H140" s="287" t="s">
        <v>913</v>
      </c>
      <c r="I140" s="287" t="s">
        <v>890</v>
      </c>
      <c r="J140" s="287"/>
      <c r="K140" s="330"/>
    </row>
    <row r="141" ht="15" customHeight="1">
      <c r="B141" s="331"/>
      <c r="C141" s="332"/>
      <c r="D141" s="332"/>
      <c r="E141" s="332"/>
      <c r="F141" s="332"/>
      <c r="G141" s="332"/>
      <c r="H141" s="332"/>
      <c r="I141" s="332"/>
      <c r="J141" s="332"/>
      <c r="K141" s="333"/>
    </row>
    <row r="142" ht="18.75" customHeight="1">
      <c r="B142" s="283"/>
      <c r="C142" s="283"/>
      <c r="D142" s="283"/>
      <c r="E142" s="283"/>
      <c r="F142" s="320"/>
      <c r="G142" s="283"/>
      <c r="H142" s="283"/>
      <c r="I142" s="283"/>
      <c r="J142" s="283"/>
      <c r="K142" s="283"/>
    </row>
    <row r="143" ht="18.75" customHeight="1">
      <c r="B143" s="294"/>
      <c r="C143" s="294"/>
      <c r="D143" s="294"/>
      <c r="E143" s="294"/>
      <c r="F143" s="294"/>
      <c r="G143" s="294"/>
      <c r="H143" s="294"/>
      <c r="I143" s="294"/>
      <c r="J143" s="294"/>
      <c r="K143" s="294"/>
    </row>
    <row r="144" ht="7.5" customHeight="1">
      <c r="B144" s="295"/>
      <c r="C144" s="296"/>
      <c r="D144" s="296"/>
      <c r="E144" s="296"/>
      <c r="F144" s="296"/>
      <c r="G144" s="296"/>
      <c r="H144" s="296"/>
      <c r="I144" s="296"/>
      <c r="J144" s="296"/>
      <c r="K144" s="297"/>
    </row>
    <row r="145" ht="45" customHeight="1">
      <c r="B145" s="298"/>
      <c r="C145" s="299" t="s">
        <v>914</v>
      </c>
      <c r="D145" s="299"/>
      <c r="E145" s="299"/>
      <c r="F145" s="299"/>
      <c r="G145" s="299"/>
      <c r="H145" s="299"/>
      <c r="I145" s="299"/>
      <c r="J145" s="299"/>
      <c r="K145" s="300"/>
    </row>
    <row r="146" ht="17.25" customHeight="1">
      <c r="B146" s="298"/>
      <c r="C146" s="301" t="s">
        <v>850</v>
      </c>
      <c r="D146" s="301"/>
      <c r="E146" s="301"/>
      <c r="F146" s="301" t="s">
        <v>851</v>
      </c>
      <c r="G146" s="302"/>
      <c r="H146" s="301" t="s">
        <v>113</v>
      </c>
      <c r="I146" s="301" t="s">
        <v>55</v>
      </c>
      <c r="J146" s="301" t="s">
        <v>852</v>
      </c>
      <c r="K146" s="300"/>
    </row>
    <row r="147" ht="17.25" customHeight="1">
      <c r="B147" s="298"/>
      <c r="C147" s="303" t="s">
        <v>853</v>
      </c>
      <c r="D147" s="303"/>
      <c r="E147" s="303"/>
      <c r="F147" s="304" t="s">
        <v>854</v>
      </c>
      <c r="G147" s="305"/>
      <c r="H147" s="303"/>
      <c r="I147" s="303"/>
      <c r="J147" s="303" t="s">
        <v>855</v>
      </c>
      <c r="K147" s="300"/>
    </row>
    <row r="148" ht="5.25" customHeight="1">
      <c r="B148" s="309"/>
      <c r="C148" s="306"/>
      <c r="D148" s="306"/>
      <c r="E148" s="306"/>
      <c r="F148" s="306"/>
      <c r="G148" s="307"/>
      <c r="H148" s="306"/>
      <c r="I148" s="306"/>
      <c r="J148" s="306"/>
      <c r="K148" s="330"/>
    </row>
    <row r="149" ht="15" customHeight="1">
      <c r="B149" s="309"/>
      <c r="C149" s="334" t="s">
        <v>859</v>
      </c>
      <c r="D149" s="287"/>
      <c r="E149" s="287"/>
      <c r="F149" s="335" t="s">
        <v>856</v>
      </c>
      <c r="G149" s="287"/>
      <c r="H149" s="334" t="s">
        <v>895</v>
      </c>
      <c r="I149" s="334" t="s">
        <v>858</v>
      </c>
      <c r="J149" s="334">
        <v>120</v>
      </c>
      <c r="K149" s="330"/>
    </row>
    <row r="150" ht="15" customHeight="1">
      <c r="B150" s="309"/>
      <c r="C150" s="334" t="s">
        <v>904</v>
      </c>
      <c r="D150" s="287"/>
      <c r="E150" s="287"/>
      <c r="F150" s="335" t="s">
        <v>856</v>
      </c>
      <c r="G150" s="287"/>
      <c r="H150" s="334" t="s">
        <v>915</v>
      </c>
      <c r="I150" s="334" t="s">
        <v>858</v>
      </c>
      <c r="J150" s="334" t="s">
        <v>906</v>
      </c>
      <c r="K150" s="330"/>
    </row>
    <row r="151" ht="15" customHeight="1">
      <c r="B151" s="309"/>
      <c r="C151" s="334" t="s">
        <v>805</v>
      </c>
      <c r="D151" s="287"/>
      <c r="E151" s="287"/>
      <c r="F151" s="335" t="s">
        <v>856</v>
      </c>
      <c r="G151" s="287"/>
      <c r="H151" s="334" t="s">
        <v>916</v>
      </c>
      <c r="I151" s="334" t="s">
        <v>858</v>
      </c>
      <c r="J151" s="334" t="s">
        <v>906</v>
      </c>
      <c r="K151" s="330"/>
    </row>
    <row r="152" ht="15" customHeight="1">
      <c r="B152" s="309"/>
      <c r="C152" s="334" t="s">
        <v>861</v>
      </c>
      <c r="D152" s="287"/>
      <c r="E152" s="287"/>
      <c r="F152" s="335" t="s">
        <v>862</v>
      </c>
      <c r="G152" s="287"/>
      <c r="H152" s="334" t="s">
        <v>895</v>
      </c>
      <c r="I152" s="334" t="s">
        <v>858</v>
      </c>
      <c r="J152" s="334">
        <v>50</v>
      </c>
      <c r="K152" s="330"/>
    </row>
    <row r="153" ht="15" customHeight="1">
      <c r="B153" s="309"/>
      <c r="C153" s="334" t="s">
        <v>864</v>
      </c>
      <c r="D153" s="287"/>
      <c r="E153" s="287"/>
      <c r="F153" s="335" t="s">
        <v>856</v>
      </c>
      <c r="G153" s="287"/>
      <c r="H153" s="334" t="s">
        <v>895</v>
      </c>
      <c r="I153" s="334" t="s">
        <v>866</v>
      </c>
      <c r="J153" s="334"/>
      <c r="K153" s="330"/>
    </row>
    <row r="154" ht="15" customHeight="1">
      <c r="B154" s="309"/>
      <c r="C154" s="334" t="s">
        <v>875</v>
      </c>
      <c r="D154" s="287"/>
      <c r="E154" s="287"/>
      <c r="F154" s="335" t="s">
        <v>862</v>
      </c>
      <c r="G154" s="287"/>
      <c r="H154" s="334" t="s">
        <v>895</v>
      </c>
      <c r="I154" s="334" t="s">
        <v>858</v>
      </c>
      <c r="J154" s="334">
        <v>50</v>
      </c>
      <c r="K154" s="330"/>
    </row>
    <row r="155" ht="15" customHeight="1">
      <c r="B155" s="309"/>
      <c r="C155" s="334" t="s">
        <v>883</v>
      </c>
      <c r="D155" s="287"/>
      <c r="E155" s="287"/>
      <c r="F155" s="335" t="s">
        <v>862</v>
      </c>
      <c r="G155" s="287"/>
      <c r="H155" s="334" t="s">
        <v>895</v>
      </c>
      <c r="I155" s="334" t="s">
        <v>858</v>
      </c>
      <c r="J155" s="334">
        <v>50</v>
      </c>
      <c r="K155" s="330"/>
    </row>
    <row r="156" ht="15" customHeight="1">
      <c r="B156" s="309"/>
      <c r="C156" s="334" t="s">
        <v>881</v>
      </c>
      <c r="D156" s="287"/>
      <c r="E156" s="287"/>
      <c r="F156" s="335" t="s">
        <v>862</v>
      </c>
      <c r="G156" s="287"/>
      <c r="H156" s="334" t="s">
        <v>895</v>
      </c>
      <c r="I156" s="334" t="s">
        <v>858</v>
      </c>
      <c r="J156" s="334">
        <v>50</v>
      </c>
      <c r="K156" s="330"/>
    </row>
    <row r="157" ht="15" customHeight="1">
      <c r="B157" s="309"/>
      <c r="C157" s="334" t="s">
        <v>96</v>
      </c>
      <c r="D157" s="287"/>
      <c r="E157" s="287"/>
      <c r="F157" s="335" t="s">
        <v>856</v>
      </c>
      <c r="G157" s="287"/>
      <c r="H157" s="334" t="s">
        <v>917</v>
      </c>
      <c r="I157" s="334" t="s">
        <v>858</v>
      </c>
      <c r="J157" s="334" t="s">
        <v>918</v>
      </c>
      <c r="K157" s="330"/>
    </row>
    <row r="158" ht="15" customHeight="1">
      <c r="B158" s="309"/>
      <c r="C158" s="334" t="s">
        <v>919</v>
      </c>
      <c r="D158" s="287"/>
      <c r="E158" s="287"/>
      <c r="F158" s="335" t="s">
        <v>856</v>
      </c>
      <c r="G158" s="287"/>
      <c r="H158" s="334" t="s">
        <v>920</v>
      </c>
      <c r="I158" s="334" t="s">
        <v>890</v>
      </c>
      <c r="J158" s="334"/>
      <c r="K158" s="330"/>
    </row>
    <row r="159" ht="15" customHeight="1">
      <c r="B159" s="336"/>
      <c r="C159" s="318"/>
      <c r="D159" s="318"/>
      <c r="E159" s="318"/>
      <c r="F159" s="318"/>
      <c r="G159" s="318"/>
      <c r="H159" s="318"/>
      <c r="I159" s="318"/>
      <c r="J159" s="318"/>
      <c r="K159" s="337"/>
    </row>
    <row r="160" ht="18.75" customHeight="1">
      <c r="B160" s="283"/>
      <c r="C160" s="287"/>
      <c r="D160" s="287"/>
      <c r="E160" s="287"/>
      <c r="F160" s="308"/>
      <c r="G160" s="287"/>
      <c r="H160" s="287"/>
      <c r="I160" s="287"/>
      <c r="J160" s="287"/>
      <c r="K160" s="283"/>
    </row>
    <row r="161" ht="18.75" customHeight="1">
      <c r="B161" s="294"/>
      <c r="C161" s="294"/>
      <c r="D161" s="294"/>
      <c r="E161" s="294"/>
      <c r="F161" s="294"/>
      <c r="G161" s="294"/>
      <c r="H161" s="294"/>
      <c r="I161" s="294"/>
      <c r="J161" s="294"/>
      <c r="K161" s="294"/>
    </row>
    <row r="162" ht="7.5" customHeight="1">
      <c r="B162" s="273"/>
      <c r="C162" s="274"/>
      <c r="D162" s="274"/>
      <c r="E162" s="274"/>
      <c r="F162" s="274"/>
      <c r="G162" s="274"/>
      <c r="H162" s="274"/>
      <c r="I162" s="274"/>
      <c r="J162" s="274"/>
      <c r="K162" s="275"/>
    </row>
    <row r="163" ht="45" customHeight="1">
      <c r="B163" s="276"/>
      <c r="C163" s="277" t="s">
        <v>921</v>
      </c>
      <c r="D163" s="277"/>
      <c r="E163" s="277"/>
      <c r="F163" s="277"/>
      <c r="G163" s="277"/>
      <c r="H163" s="277"/>
      <c r="I163" s="277"/>
      <c r="J163" s="277"/>
      <c r="K163" s="278"/>
    </row>
    <row r="164" ht="17.25" customHeight="1">
      <c r="B164" s="276"/>
      <c r="C164" s="301" t="s">
        <v>850</v>
      </c>
      <c r="D164" s="301"/>
      <c r="E164" s="301"/>
      <c r="F164" s="301" t="s">
        <v>851</v>
      </c>
      <c r="G164" s="338"/>
      <c r="H164" s="339" t="s">
        <v>113</v>
      </c>
      <c r="I164" s="339" t="s">
        <v>55</v>
      </c>
      <c r="J164" s="301" t="s">
        <v>852</v>
      </c>
      <c r="K164" s="278"/>
    </row>
    <row r="165" ht="17.25" customHeight="1">
      <c r="B165" s="279"/>
      <c r="C165" s="303" t="s">
        <v>853</v>
      </c>
      <c r="D165" s="303"/>
      <c r="E165" s="303"/>
      <c r="F165" s="304" t="s">
        <v>854</v>
      </c>
      <c r="G165" s="340"/>
      <c r="H165" s="341"/>
      <c r="I165" s="341"/>
      <c r="J165" s="303" t="s">
        <v>855</v>
      </c>
      <c r="K165" s="281"/>
    </row>
    <row r="166" ht="5.25" customHeight="1">
      <c r="B166" s="309"/>
      <c r="C166" s="306"/>
      <c r="D166" s="306"/>
      <c r="E166" s="306"/>
      <c r="F166" s="306"/>
      <c r="G166" s="307"/>
      <c r="H166" s="306"/>
      <c r="I166" s="306"/>
      <c r="J166" s="306"/>
      <c r="K166" s="330"/>
    </row>
    <row r="167" ht="15" customHeight="1">
      <c r="B167" s="309"/>
      <c r="C167" s="287" t="s">
        <v>859</v>
      </c>
      <c r="D167" s="287"/>
      <c r="E167" s="287"/>
      <c r="F167" s="308" t="s">
        <v>856</v>
      </c>
      <c r="G167" s="287"/>
      <c r="H167" s="287" t="s">
        <v>895</v>
      </c>
      <c r="I167" s="287" t="s">
        <v>858</v>
      </c>
      <c r="J167" s="287">
        <v>120</v>
      </c>
      <c r="K167" s="330"/>
    </row>
    <row r="168" ht="15" customHeight="1">
      <c r="B168" s="309"/>
      <c r="C168" s="287" t="s">
        <v>904</v>
      </c>
      <c r="D168" s="287"/>
      <c r="E168" s="287"/>
      <c r="F168" s="308" t="s">
        <v>856</v>
      </c>
      <c r="G168" s="287"/>
      <c r="H168" s="287" t="s">
        <v>905</v>
      </c>
      <c r="I168" s="287" t="s">
        <v>858</v>
      </c>
      <c r="J168" s="287" t="s">
        <v>906</v>
      </c>
      <c r="K168" s="330"/>
    </row>
    <row r="169" ht="15" customHeight="1">
      <c r="B169" s="309"/>
      <c r="C169" s="287" t="s">
        <v>805</v>
      </c>
      <c r="D169" s="287"/>
      <c r="E169" s="287"/>
      <c r="F169" s="308" t="s">
        <v>856</v>
      </c>
      <c r="G169" s="287"/>
      <c r="H169" s="287" t="s">
        <v>922</v>
      </c>
      <c r="I169" s="287" t="s">
        <v>858</v>
      </c>
      <c r="J169" s="287" t="s">
        <v>906</v>
      </c>
      <c r="K169" s="330"/>
    </row>
    <row r="170" ht="15" customHeight="1">
      <c r="B170" s="309"/>
      <c r="C170" s="287" t="s">
        <v>861</v>
      </c>
      <c r="D170" s="287"/>
      <c r="E170" s="287"/>
      <c r="F170" s="308" t="s">
        <v>862</v>
      </c>
      <c r="G170" s="287"/>
      <c r="H170" s="287" t="s">
        <v>922</v>
      </c>
      <c r="I170" s="287" t="s">
        <v>858</v>
      </c>
      <c r="J170" s="287">
        <v>50</v>
      </c>
      <c r="K170" s="330"/>
    </row>
    <row r="171" ht="15" customHeight="1">
      <c r="B171" s="309"/>
      <c r="C171" s="287" t="s">
        <v>864</v>
      </c>
      <c r="D171" s="287"/>
      <c r="E171" s="287"/>
      <c r="F171" s="308" t="s">
        <v>856</v>
      </c>
      <c r="G171" s="287"/>
      <c r="H171" s="287" t="s">
        <v>922</v>
      </c>
      <c r="I171" s="287" t="s">
        <v>866</v>
      </c>
      <c r="J171" s="287"/>
      <c r="K171" s="330"/>
    </row>
    <row r="172" ht="15" customHeight="1">
      <c r="B172" s="309"/>
      <c r="C172" s="287" t="s">
        <v>875</v>
      </c>
      <c r="D172" s="287"/>
      <c r="E172" s="287"/>
      <c r="F172" s="308" t="s">
        <v>862</v>
      </c>
      <c r="G172" s="287"/>
      <c r="H172" s="287" t="s">
        <v>922</v>
      </c>
      <c r="I172" s="287" t="s">
        <v>858</v>
      </c>
      <c r="J172" s="287">
        <v>50</v>
      </c>
      <c r="K172" s="330"/>
    </row>
    <row r="173" ht="15" customHeight="1">
      <c r="B173" s="309"/>
      <c r="C173" s="287" t="s">
        <v>883</v>
      </c>
      <c r="D173" s="287"/>
      <c r="E173" s="287"/>
      <c r="F173" s="308" t="s">
        <v>862</v>
      </c>
      <c r="G173" s="287"/>
      <c r="H173" s="287" t="s">
        <v>922</v>
      </c>
      <c r="I173" s="287" t="s">
        <v>858</v>
      </c>
      <c r="J173" s="287">
        <v>50</v>
      </c>
      <c r="K173" s="330"/>
    </row>
    <row r="174" ht="15" customHeight="1">
      <c r="B174" s="309"/>
      <c r="C174" s="287" t="s">
        <v>881</v>
      </c>
      <c r="D174" s="287"/>
      <c r="E174" s="287"/>
      <c r="F174" s="308" t="s">
        <v>862</v>
      </c>
      <c r="G174" s="287"/>
      <c r="H174" s="287" t="s">
        <v>922</v>
      </c>
      <c r="I174" s="287" t="s">
        <v>858</v>
      </c>
      <c r="J174" s="287">
        <v>50</v>
      </c>
      <c r="K174" s="330"/>
    </row>
    <row r="175" ht="15" customHeight="1">
      <c r="B175" s="309"/>
      <c r="C175" s="287" t="s">
        <v>112</v>
      </c>
      <c r="D175" s="287"/>
      <c r="E175" s="287"/>
      <c r="F175" s="308" t="s">
        <v>856</v>
      </c>
      <c r="G175" s="287"/>
      <c r="H175" s="287" t="s">
        <v>923</v>
      </c>
      <c r="I175" s="287" t="s">
        <v>924</v>
      </c>
      <c r="J175" s="287"/>
      <c r="K175" s="330"/>
    </row>
    <row r="176" ht="15" customHeight="1">
      <c r="B176" s="309"/>
      <c r="C176" s="287" t="s">
        <v>55</v>
      </c>
      <c r="D176" s="287"/>
      <c r="E176" s="287"/>
      <c r="F176" s="308" t="s">
        <v>856</v>
      </c>
      <c r="G176" s="287"/>
      <c r="H176" s="287" t="s">
        <v>925</v>
      </c>
      <c r="I176" s="287" t="s">
        <v>926</v>
      </c>
      <c r="J176" s="287">
        <v>1</v>
      </c>
      <c r="K176" s="330"/>
    </row>
    <row r="177" ht="15" customHeight="1">
      <c r="B177" s="309"/>
      <c r="C177" s="287" t="s">
        <v>51</v>
      </c>
      <c r="D177" s="287"/>
      <c r="E177" s="287"/>
      <c r="F177" s="308" t="s">
        <v>856</v>
      </c>
      <c r="G177" s="287"/>
      <c r="H177" s="287" t="s">
        <v>927</v>
      </c>
      <c r="I177" s="287" t="s">
        <v>858</v>
      </c>
      <c r="J177" s="287">
        <v>20</v>
      </c>
      <c r="K177" s="330"/>
    </row>
    <row r="178" ht="15" customHeight="1">
      <c r="B178" s="309"/>
      <c r="C178" s="287" t="s">
        <v>113</v>
      </c>
      <c r="D178" s="287"/>
      <c r="E178" s="287"/>
      <c r="F178" s="308" t="s">
        <v>856</v>
      </c>
      <c r="G178" s="287"/>
      <c r="H178" s="287" t="s">
        <v>928</v>
      </c>
      <c r="I178" s="287" t="s">
        <v>858</v>
      </c>
      <c r="J178" s="287">
        <v>255</v>
      </c>
      <c r="K178" s="330"/>
    </row>
    <row r="179" ht="15" customHeight="1">
      <c r="B179" s="309"/>
      <c r="C179" s="287" t="s">
        <v>114</v>
      </c>
      <c r="D179" s="287"/>
      <c r="E179" s="287"/>
      <c r="F179" s="308" t="s">
        <v>856</v>
      </c>
      <c r="G179" s="287"/>
      <c r="H179" s="287" t="s">
        <v>821</v>
      </c>
      <c r="I179" s="287" t="s">
        <v>858</v>
      </c>
      <c r="J179" s="287">
        <v>10</v>
      </c>
      <c r="K179" s="330"/>
    </row>
    <row r="180" ht="15" customHeight="1">
      <c r="B180" s="309"/>
      <c r="C180" s="287" t="s">
        <v>115</v>
      </c>
      <c r="D180" s="287"/>
      <c r="E180" s="287"/>
      <c r="F180" s="308" t="s">
        <v>856</v>
      </c>
      <c r="G180" s="287"/>
      <c r="H180" s="287" t="s">
        <v>929</v>
      </c>
      <c r="I180" s="287" t="s">
        <v>890</v>
      </c>
      <c r="J180" s="287"/>
      <c r="K180" s="330"/>
    </row>
    <row r="181" ht="15" customHeight="1">
      <c r="B181" s="309"/>
      <c r="C181" s="287" t="s">
        <v>930</v>
      </c>
      <c r="D181" s="287"/>
      <c r="E181" s="287"/>
      <c r="F181" s="308" t="s">
        <v>856</v>
      </c>
      <c r="G181" s="287"/>
      <c r="H181" s="287" t="s">
        <v>931</v>
      </c>
      <c r="I181" s="287" t="s">
        <v>890</v>
      </c>
      <c r="J181" s="287"/>
      <c r="K181" s="330"/>
    </row>
    <row r="182" ht="15" customHeight="1">
      <c r="B182" s="309"/>
      <c r="C182" s="287" t="s">
        <v>919</v>
      </c>
      <c r="D182" s="287"/>
      <c r="E182" s="287"/>
      <c r="F182" s="308" t="s">
        <v>856</v>
      </c>
      <c r="G182" s="287"/>
      <c r="H182" s="287" t="s">
        <v>932</v>
      </c>
      <c r="I182" s="287" t="s">
        <v>890</v>
      </c>
      <c r="J182" s="287"/>
      <c r="K182" s="330"/>
    </row>
    <row r="183" ht="15" customHeight="1">
      <c r="B183" s="309"/>
      <c r="C183" s="287" t="s">
        <v>117</v>
      </c>
      <c r="D183" s="287"/>
      <c r="E183" s="287"/>
      <c r="F183" s="308" t="s">
        <v>862</v>
      </c>
      <c r="G183" s="287"/>
      <c r="H183" s="287" t="s">
        <v>933</v>
      </c>
      <c r="I183" s="287" t="s">
        <v>858</v>
      </c>
      <c r="J183" s="287">
        <v>50</v>
      </c>
      <c r="K183" s="330"/>
    </row>
    <row r="184" ht="15" customHeight="1">
      <c r="B184" s="309"/>
      <c r="C184" s="287" t="s">
        <v>934</v>
      </c>
      <c r="D184" s="287"/>
      <c r="E184" s="287"/>
      <c r="F184" s="308" t="s">
        <v>862</v>
      </c>
      <c r="G184" s="287"/>
      <c r="H184" s="287" t="s">
        <v>935</v>
      </c>
      <c r="I184" s="287" t="s">
        <v>936</v>
      </c>
      <c r="J184" s="287"/>
      <c r="K184" s="330"/>
    </row>
    <row r="185" ht="15" customHeight="1">
      <c r="B185" s="309"/>
      <c r="C185" s="287" t="s">
        <v>937</v>
      </c>
      <c r="D185" s="287"/>
      <c r="E185" s="287"/>
      <c r="F185" s="308" t="s">
        <v>862</v>
      </c>
      <c r="G185" s="287"/>
      <c r="H185" s="287" t="s">
        <v>938</v>
      </c>
      <c r="I185" s="287" t="s">
        <v>936</v>
      </c>
      <c r="J185" s="287"/>
      <c r="K185" s="330"/>
    </row>
    <row r="186" ht="15" customHeight="1">
      <c r="B186" s="309"/>
      <c r="C186" s="287" t="s">
        <v>939</v>
      </c>
      <c r="D186" s="287"/>
      <c r="E186" s="287"/>
      <c r="F186" s="308" t="s">
        <v>862</v>
      </c>
      <c r="G186" s="287"/>
      <c r="H186" s="287" t="s">
        <v>940</v>
      </c>
      <c r="I186" s="287" t="s">
        <v>936</v>
      </c>
      <c r="J186" s="287"/>
      <c r="K186" s="330"/>
    </row>
    <row r="187" ht="15" customHeight="1">
      <c r="B187" s="309"/>
      <c r="C187" s="342" t="s">
        <v>941</v>
      </c>
      <c r="D187" s="287"/>
      <c r="E187" s="287"/>
      <c r="F187" s="308" t="s">
        <v>862</v>
      </c>
      <c r="G187" s="287"/>
      <c r="H187" s="287" t="s">
        <v>942</v>
      </c>
      <c r="I187" s="287" t="s">
        <v>943</v>
      </c>
      <c r="J187" s="343" t="s">
        <v>944</v>
      </c>
      <c r="K187" s="330"/>
    </row>
    <row r="188" ht="15" customHeight="1">
      <c r="B188" s="309"/>
      <c r="C188" s="293" t="s">
        <v>40</v>
      </c>
      <c r="D188" s="287"/>
      <c r="E188" s="287"/>
      <c r="F188" s="308" t="s">
        <v>856</v>
      </c>
      <c r="G188" s="287"/>
      <c r="H188" s="283" t="s">
        <v>945</v>
      </c>
      <c r="I188" s="287" t="s">
        <v>946</v>
      </c>
      <c r="J188" s="287"/>
      <c r="K188" s="330"/>
    </row>
    <row r="189" ht="15" customHeight="1">
      <c r="B189" s="309"/>
      <c r="C189" s="293" t="s">
        <v>947</v>
      </c>
      <c r="D189" s="287"/>
      <c r="E189" s="287"/>
      <c r="F189" s="308" t="s">
        <v>856</v>
      </c>
      <c r="G189" s="287"/>
      <c r="H189" s="287" t="s">
        <v>948</v>
      </c>
      <c r="I189" s="287" t="s">
        <v>890</v>
      </c>
      <c r="J189" s="287"/>
      <c r="K189" s="330"/>
    </row>
    <row r="190" ht="15" customHeight="1">
      <c r="B190" s="309"/>
      <c r="C190" s="293" t="s">
        <v>949</v>
      </c>
      <c r="D190" s="287"/>
      <c r="E190" s="287"/>
      <c r="F190" s="308" t="s">
        <v>856</v>
      </c>
      <c r="G190" s="287"/>
      <c r="H190" s="287" t="s">
        <v>950</v>
      </c>
      <c r="I190" s="287" t="s">
        <v>890</v>
      </c>
      <c r="J190" s="287"/>
      <c r="K190" s="330"/>
    </row>
    <row r="191" ht="15" customHeight="1">
      <c r="B191" s="309"/>
      <c r="C191" s="293" t="s">
        <v>951</v>
      </c>
      <c r="D191" s="287"/>
      <c r="E191" s="287"/>
      <c r="F191" s="308" t="s">
        <v>862</v>
      </c>
      <c r="G191" s="287"/>
      <c r="H191" s="287" t="s">
        <v>952</v>
      </c>
      <c r="I191" s="287" t="s">
        <v>890</v>
      </c>
      <c r="J191" s="287"/>
      <c r="K191" s="330"/>
    </row>
    <row r="192" ht="15" customHeight="1">
      <c r="B192" s="336"/>
      <c r="C192" s="344"/>
      <c r="D192" s="318"/>
      <c r="E192" s="318"/>
      <c r="F192" s="318"/>
      <c r="G192" s="318"/>
      <c r="H192" s="318"/>
      <c r="I192" s="318"/>
      <c r="J192" s="318"/>
      <c r="K192" s="337"/>
    </row>
    <row r="193" ht="18.75" customHeight="1">
      <c r="B193" s="283"/>
      <c r="C193" s="287"/>
      <c r="D193" s="287"/>
      <c r="E193" s="287"/>
      <c r="F193" s="308"/>
      <c r="G193" s="287"/>
      <c r="H193" s="287"/>
      <c r="I193" s="287"/>
      <c r="J193" s="287"/>
      <c r="K193" s="283"/>
    </row>
    <row r="194" ht="18.75" customHeight="1">
      <c r="B194" s="283"/>
      <c r="C194" s="287"/>
      <c r="D194" s="287"/>
      <c r="E194" s="287"/>
      <c r="F194" s="308"/>
      <c r="G194" s="287"/>
      <c r="H194" s="287"/>
      <c r="I194" s="287"/>
      <c r="J194" s="287"/>
      <c r="K194" s="283"/>
    </row>
    <row r="195" ht="18.75" customHeight="1">
      <c r="B195" s="294"/>
      <c r="C195" s="294"/>
      <c r="D195" s="294"/>
      <c r="E195" s="294"/>
      <c r="F195" s="294"/>
      <c r="G195" s="294"/>
      <c r="H195" s="294"/>
      <c r="I195" s="294"/>
      <c r="J195" s="294"/>
      <c r="K195" s="294"/>
    </row>
    <row r="196" ht="13.5">
      <c r="B196" s="273"/>
      <c r="C196" s="274"/>
      <c r="D196" s="274"/>
      <c r="E196" s="274"/>
      <c r="F196" s="274"/>
      <c r="G196" s="274"/>
      <c r="H196" s="274"/>
      <c r="I196" s="274"/>
      <c r="J196" s="274"/>
      <c r="K196" s="275"/>
    </row>
    <row r="197" ht="21">
      <c r="B197" s="276"/>
      <c r="C197" s="277" t="s">
        <v>953</v>
      </c>
      <c r="D197" s="277"/>
      <c r="E197" s="277"/>
      <c r="F197" s="277"/>
      <c r="G197" s="277"/>
      <c r="H197" s="277"/>
      <c r="I197" s="277"/>
      <c r="J197" s="277"/>
      <c r="K197" s="278"/>
    </row>
    <row r="198" ht="25.5" customHeight="1">
      <c r="B198" s="276"/>
      <c r="C198" s="345" t="s">
        <v>954</v>
      </c>
      <c r="D198" s="345"/>
      <c r="E198" s="345"/>
      <c r="F198" s="345" t="s">
        <v>955</v>
      </c>
      <c r="G198" s="346"/>
      <c r="H198" s="345" t="s">
        <v>956</v>
      </c>
      <c r="I198" s="345"/>
      <c r="J198" s="345"/>
      <c r="K198" s="278"/>
    </row>
    <row r="199" ht="5.25" customHeight="1">
      <c r="B199" s="309"/>
      <c r="C199" s="306"/>
      <c r="D199" s="306"/>
      <c r="E199" s="306"/>
      <c r="F199" s="306"/>
      <c r="G199" s="287"/>
      <c r="H199" s="306"/>
      <c r="I199" s="306"/>
      <c r="J199" s="306"/>
      <c r="K199" s="330"/>
    </row>
    <row r="200" ht="15" customHeight="1">
      <c r="B200" s="309"/>
      <c r="C200" s="287" t="s">
        <v>946</v>
      </c>
      <c r="D200" s="287"/>
      <c r="E200" s="287"/>
      <c r="F200" s="308" t="s">
        <v>41</v>
      </c>
      <c r="G200" s="287"/>
      <c r="H200" s="287" t="s">
        <v>957</v>
      </c>
      <c r="I200" s="287"/>
      <c r="J200" s="287"/>
      <c r="K200" s="330"/>
    </row>
    <row r="201" ht="15" customHeight="1">
      <c r="B201" s="309"/>
      <c r="C201" s="315"/>
      <c r="D201" s="287"/>
      <c r="E201" s="287"/>
      <c r="F201" s="308" t="s">
        <v>42</v>
      </c>
      <c r="G201" s="287"/>
      <c r="H201" s="287" t="s">
        <v>958</v>
      </c>
      <c r="I201" s="287"/>
      <c r="J201" s="287"/>
      <c r="K201" s="330"/>
    </row>
    <row r="202" ht="15" customHeight="1">
      <c r="B202" s="309"/>
      <c r="C202" s="315"/>
      <c r="D202" s="287"/>
      <c r="E202" s="287"/>
      <c r="F202" s="308" t="s">
        <v>45</v>
      </c>
      <c r="G202" s="287"/>
      <c r="H202" s="287" t="s">
        <v>959</v>
      </c>
      <c r="I202" s="287"/>
      <c r="J202" s="287"/>
      <c r="K202" s="330"/>
    </row>
    <row r="203" ht="15" customHeight="1">
      <c r="B203" s="309"/>
      <c r="C203" s="287"/>
      <c r="D203" s="287"/>
      <c r="E203" s="287"/>
      <c r="F203" s="308" t="s">
        <v>43</v>
      </c>
      <c r="G203" s="287"/>
      <c r="H203" s="287" t="s">
        <v>960</v>
      </c>
      <c r="I203" s="287"/>
      <c r="J203" s="287"/>
      <c r="K203" s="330"/>
    </row>
    <row r="204" ht="15" customHeight="1">
      <c r="B204" s="309"/>
      <c r="C204" s="287"/>
      <c r="D204" s="287"/>
      <c r="E204" s="287"/>
      <c r="F204" s="308" t="s">
        <v>44</v>
      </c>
      <c r="G204" s="287"/>
      <c r="H204" s="287" t="s">
        <v>961</v>
      </c>
      <c r="I204" s="287"/>
      <c r="J204" s="287"/>
      <c r="K204" s="330"/>
    </row>
    <row r="205" ht="15" customHeight="1">
      <c r="B205" s="309"/>
      <c r="C205" s="287"/>
      <c r="D205" s="287"/>
      <c r="E205" s="287"/>
      <c r="F205" s="308"/>
      <c r="G205" s="287"/>
      <c r="H205" s="287"/>
      <c r="I205" s="287"/>
      <c r="J205" s="287"/>
      <c r="K205" s="330"/>
    </row>
    <row r="206" ht="15" customHeight="1">
      <c r="B206" s="309"/>
      <c r="C206" s="287" t="s">
        <v>902</v>
      </c>
      <c r="D206" s="287"/>
      <c r="E206" s="287"/>
      <c r="F206" s="308" t="s">
        <v>77</v>
      </c>
      <c r="G206" s="287"/>
      <c r="H206" s="287" t="s">
        <v>962</v>
      </c>
      <c r="I206" s="287"/>
      <c r="J206" s="287"/>
      <c r="K206" s="330"/>
    </row>
    <row r="207" ht="15" customHeight="1">
      <c r="B207" s="309"/>
      <c r="C207" s="315"/>
      <c r="D207" s="287"/>
      <c r="E207" s="287"/>
      <c r="F207" s="308" t="s">
        <v>799</v>
      </c>
      <c r="G207" s="287"/>
      <c r="H207" s="287" t="s">
        <v>800</v>
      </c>
      <c r="I207" s="287"/>
      <c r="J207" s="287"/>
      <c r="K207" s="330"/>
    </row>
    <row r="208" ht="15" customHeight="1">
      <c r="B208" s="309"/>
      <c r="C208" s="287"/>
      <c r="D208" s="287"/>
      <c r="E208" s="287"/>
      <c r="F208" s="308" t="s">
        <v>797</v>
      </c>
      <c r="G208" s="287"/>
      <c r="H208" s="287" t="s">
        <v>963</v>
      </c>
      <c r="I208" s="287"/>
      <c r="J208" s="287"/>
      <c r="K208" s="330"/>
    </row>
    <row r="209" ht="15" customHeight="1">
      <c r="B209" s="347"/>
      <c r="C209" s="315"/>
      <c r="D209" s="315"/>
      <c r="E209" s="315"/>
      <c r="F209" s="308" t="s">
        <v>801</v>
      </c>
      <c r="G209" s="293"/>
      <c r="H209" s="334" t="s">
        <v>802</v>
      </c>
      <c r="I209" s="334"/>
      <c r="J209" s="334"/>
      <c r="K209" s="348"/>
    </row>
    <row r="210" ht="15" customHeight="1">
      <c r="B210" s="347"/>
      <c r="C210" s="315"/>
      <c r="D210" s="315"/>
      <c r="E210" s="315"/>
      <c r="F210" s="308" t="s">
        <v>803</v>
      </c>
      <c r="G210" s="293"/>
      <c r="H210" s="334" t="s">
        <v>964</v>
      </c>
      <c r="I210" s="334"/>
      <c r="J210" s="334"/>
      <c r="K210" s="348"/>
    </row>
    <row r="211" ht="15" customHeight="1">
      <c r="B211" s="347"/>
      <c r="C211" s="315"/>
      <c r="D211" s="315"/>
      <c r="E211" s="315"/>
      <c r="F211" s="349"/>
      <c r="G211" s="293"/>
      <c r="H211" s="350"/>
      <c r="I211" s="350"/>
      <c r="J211" s="350"/>
      <c r="K211" s="348"/>
    </row>
    <row r="212" ht="15" customHeight="1">
      <c r="B212" s="347"/>
      <c r="C212" s="287" t="s">
        <v>926</v>
      </c>
      <c r="D212" s="315"/>
      <c r="E212" s="315"/>
      <c r="F212" s="308">
        <v>1</v>
      </c>
      <c r="G212" s="293"/>
      <c r="H212" s="334" t="s">
        <v>965</v>
      </c>
      <c r="I212" s="334"/>
      <c r="J212" s="334"/>
      <c r="K212" s="348"/>
    </row>
    <row r="213" ht="15" customHeight="1">
      <c r="B213" s="347"/>
      <c r="C213" s="315"/>
      <c r="D213" s="315"/>
      <c r="E213" s="315"/>
      <c r="F213" s="308">
        <v>2</v>
      </c>
      <c r="G213" s="293"/>
      <c r="H213" s="334" t="s">
        <v>966</v>
      </c>
      <c r="I213" s="334"/>
      <c r="J213" s="334"/>
      <c r="K213" s="348"/>
    </row>
    <row r="214" ht="15" customHeight="1">
      <c r="B214" s="347"/>
      <c r="C214" s="315"/>
      <c r="D214" s="315"/>
      <c r="E214" s="315"/>
      <c r="F214" s="308">
        <v>3</v>
      </c>
      <c r="G214" s="293"/>
      <c r="H214" s="334" t="s">
        <v>967</v>
      </c>
      <c r="I214" s="334"/>
      <c r="J214" s="334"/>
      <c r="K214" s="348"/>
    </row>
    <row r="215" ht="15" customHeight="1">
      <c r="B215" s="347"/>
      <c r="C215" s="315"/>
      <c r="D215" s="315"/>
      <c r="E215" s="315"/>
      <c r="F215" s="308">
        <v>4</v>
      </c>
      <c r="G215" s="293"/>
      <c r="H215" s="334" t="s">
        <v>968</v>
      </c>
      <c r="I215" s="334"/>
      <c r="J215" s="334"/>
      <c r="K215" s="348"/>
    </row>
    <row r="216" ht="12.75" customHeight="1">
      <c r="B216" s="351"/>
      <c r="C216" s="352"/>
      <c r="D216" s="352"/>
      <c r="E216" s="352"/>
      <c r="F216" s="352"/>
      <c r="G216" s="352"/>
      <c r="H216" s="352"/>
      <c r="I216" s="352"/>
      <c r="J216" s="352"/>
      <c r="K216" s="353"/>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lenka-domaciPC\lenka</dc:creator>
  <cp:lastModifiedBy>lenka-domaciPC\lenka</cp:lastModifiedBy>
  <dcterms:created xsi:type="dcterms:W3CDTF">2018-11-20T15:47:37Z</dcterms:created>
  <dcterms:modified xsi:type="dcterms:W3CDTF">2018-11-20T15:47:53Z</dcterms:modified>
</cp:coreProperties>
</file>